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server\Общая папка\4. Отдел капитального и технического ремонта\"/>
    </mc:Choice>
  </mc:AlternateContent>
  <bookViews>
    <workbookView xWindow="0" yWindow="60" windowWidth="19035" windowHeight="13800"/>
  </bookViews>
  <sheets>
    <sheet name="Лист1" sheetId="1" r:id="rId1"/>
  </sheets>
  <definedNames>
    <definedName name="_xlnm.Print_Titles" localSheetId="0">Лист1!$12:$16</definedName>
    <definedName name="_xlnm.Print_Area" localSheetId="0">Лист1!$A$1:$W$11</definedName>
  </definedNames>
  <calcPr calcId="152511"/>
</workbook>
</file>

<file path=xl/calcChain.xml><?xml version="1.0" encoding="utf-8"?>
<calcChain xmlns="http://schemas.openxmlformats.org/spreadsheetml/2006/main">
  <c r="M193" i="1" l="1"/>
  <c r="M194" i="1"/>
  <c r="M195" i="1"/>
  <c r="M196" i="1"/>
  <c r="M197" i="1"/>
  <c r="M198" i="1"/>
  <c r="M192" i="1"/>
  <c r="O192" i="1"/>
  <c r="S130" i="1" l="1"/>
  <c r="M207" i="1"/>
  <c r="V193" i="1" l="1"/>
  <c r="V194" i="1"/>
  <c r="V195" i="1"/>
  <c r="V196" i="1"/>
  <c r="V197" i="1"/>
  <c r="V198" i="1"/>
  <c r="V192" i="1"/>
  <c r="M216" i="1" l="1"/>
  <c r="M215" i="1"/>
  <c r="M214" i="1"/>
  <c r="M213" i="1"/>
  <c r="S210" i="1"/>
  <c r="M210" i="1"/>
  <c r="S207" i="1"/>
  <c r="S206" i="1"/>
  <c r="S205" i="1"/>
  <c r="U201" i="1"/>
  <c r="M206" i="1"/>
  <c r="M205" i="1"/>
  <c r="M201" i="1"/>
  <c r="M189" i="1"/>
  <c r="M188" i="1"/>
  <c r="V188" i="1" s="1"/>
  <c r="M187" i="1"/>
  <c r="M186" i="1"/>
  <c r="V189" i="1"/>
  <c r="S183" i="1" l="1"/>
  <c r="S182" i="1"/>
  <c r="M183" i="1"/>
  <c r="M182" i="1"/>
  <c r="M179" i="1"/>
  <c r="M178" i="1"/>
  <c r="M177" i="1"/>
  <c r="M176" i="1"/>
  <c r="M175" i="1"/>
  <c r="S171" i="1"/>
  <c r="O140" i="1"/>
  <c r="O141" i="1"/>
  <c r="O142" i="1"/>
  <c r="O143" i="1"/>
  <c r="O144" i="1"/>
  <c r="O145" i="1"/>
  <c r="O146" i="1"/>
  <c r="O147" i="1"/>
  <c r="O148" i="1"/>
  <c r="O149" i="1"/>
  <c r="O139" i="1"/>
  <c r="S129" i="1"/>
  <c r="M130" i="1"/>
  <c r="V130" i="1" s="1"/>
  <c r="M129" i="1"/>
  <c r="V129" i="1" s="1"/>
  <c r="M126" i="1"/>
  <c r="V126" i="1" s="1"/>
  <c r="M121" i="1"/>
  <c r="M120" i="1"/>
  <c r="M116" i="1"/>
  <c r="S110" i="1"/>
  <c r="V110" i="1" s="1"/>
  <c r="V121" i="1"/>
  <c r="V122" i="1"/>
  <c r="V123" i="1"/>
  <c r="V120" i="1"/>
  <c r="V116" i="1"/>
  <c r="V117" i="1"/>
  <c r="V115" i="1"/>
  <c r="V111" i="1"/>
  <c r="V112" i="1"/>
  <c r="V109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87" i="1"/>
  <c r="V82" i="1"/>
  <c r="V81" i="1"/>
  <c r="V78" i="1"/>
  <c r="V75" i="1"/>
  <c r="V72" i="1"/>
  <c r="V71" i="1"/>
  <c r="V68" i="1"/>
  <c r="V65" i="1"/>
  <c r="V62" i="1"/>
  <c r="V61" i="1"/>
  <c r="V56" i="1"/>
  <c r="V57" i="1"/>
  <c r="V58" i="1"/>
  <c r="V55" i="1"/>
  <c r="V50" i="1"/>
  <c r="V51" i="1"/>
  <c r="V52" i="1"/>
  <c r="V49" i="1"/>
  <c r="V46" i="1"/>
  <c r="V45" i="1"/>
  <c r="H43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20" i="1"/>
  <c r="H190" i="1" l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G190" i="1"/>
  <c r="H217" i="1" l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G217" i="1"/>
  <c r="V214" i="1"/>
  <c r="V21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G203" i="1"/>
  <c r="V202" i="1"/>
  <c r="V201" i="1"/>
  <c r="R127" i="1"/>
  <c r="S127" i="1"/>
  <c r="V186" i="1"/>
  <c r="V187" i="1"/>
  <c r="V178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G184" i="1"/>
  <c r="V182" i="1"/>
  <c r="V190" i="1" l="1"/>
  <c r="G164" i="1" l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S107" i="1" l="1"/>
  <c r="V216" i="1" l="1"/>
  <c r="V215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V210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V207" i="1"/>
  <c r="V206" i="1"/>
  <c r="V205" i="1"/>
  <c r="M199" i="1"/>
  <c r="L199" i="1"/>
  <c r="K199" i="1"/>
  <c r="J199" i="1"/>
  <c r="I199" i="1"/>
  <c r="H199" i="1"/>
  <c r="G199" i="1"/>
  <c r="V183" i="1"/>
  <c r="V184" i="1" s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V179" i="1"/>
  <c r="V177" i="1"/>
  <c r="V176" i="1"/>
  <c r="V175" i="1"/>
  <c r="V174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V171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V168" i="1"/>
  <c r="V167" i="1"/>
  <c r="V166" i="1"/>
  <c r="V148" i="1"/>
  <c r="V147" i="1"/>
  <c r="V146" i="1"/>
  <c r="V145" i="1"/>
  <c r="V144" i="1"/>
  <c r="V143" i="1"/>
  <c r="V142" i="1"/>
  <c r="V141" i="1"/>
  <c r="V140" i="1"/>
  <c r="V139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V134" i="1"/>
  <c r="V135" i="1" s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U127" i="1"/>
  <c r="T127" i="1"/>
  <c r="Q127" i="1"/>
  <c r="P127" i="1"/>
  <c r="O127" i="1"/>
  <c r="N127" i="1"/>
  <c r="M127" i="1"/>
  <c r="L127" i="1"/>
  <c r="K127" i="1"/>
  <c r="J127" i="1"/>
  <c r="I127" i="1"/>
  <c r="H127" i="1"/>
  <c r="G127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V107" i="1"/>
  <c r="U107" i="1"/>
  <c r="T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V79" i="1"/>
  <c r="V76" i="1"/>
  <c r="U76" i="1"/>
  <c r="T76" i="1"/>
  <c r="Q76" i="1"/>
  <c r="P76" i="1"/>
  <c r="O76" i="1"/>
  <c r="N76" i="1"/>
  <c r="M76" i="1"/>
  <c r="L76" i="1"/>
  <c r="K76" i="1"/>
  <c r="I76" i="1"/>
  <c r="H76" i="1"/>
  <c r="G76" i="1"/>
  <c r="U73" i="1"/>
  <c r="T73" i="1"/>
  <c r="R73" i="1"/>
  <c r="Q73" i="1"/>
  <c r="P73" i="1"/>
  <c r="O73" i="1"/>
  <c r="N73" i="1"/>
  <c r="L73" i="1"/>
  <c r="K73" i="1"/>
  <c r="J73" i="1"/>
  <c r="I73" i="1"/>
  <c r="H73" i="1"/>
  <c r="G73" i="1"/>
  <c r="S73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V69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V66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G43" i="1"/>
  <c r="V83" i="1" l="1"/>
  <c r="V63" i="1"/>
  <c r="I136" i="1"/>
  <c r="U136" i="1"/>
  <c r="J136" i="1"/>
  <c r="N136" i="1"/>
  <c r="R136" i="1"/>
  <c r="Q136" i="1"/>
  <c r="G136" i="1"/>
  <c r="K136" i="1"/>
  <c r="O136" i="1"/>
  <c r="S136" i="1"/>
  <c r="M136" i="1"/>
  <c r="H136" i="1"/>
  <c r="L136" i="1"/>
  <c r="P136" i="1"/>
  <c r="T136" i="1"/>
  <c r="V73" i="1"/>
  <c r="V169" i="1"/>
  <c r="U84" i="1"/>
  <c r="V113" i="1"/>
  <c r="V203" i="1"/>
  <c r="V127" i="1"/>
  <c r="V172" i="1"/>
  <c r="V164" i="1"/>
  <c r="V131" i="1"/>
  <c r="J84" i="1"/>
  <c r="N84" i="1"/>
  <c r="R84" i="1"/>
  <c r="V124" i="1"/>
  <c r="V180" i="1"/>
  <c r="G218" i="1"/>
  <c r="K218" i="1"/>
  <c r="I84" i="1"/>
  <c r="J218" i="1"/>
  <c r="G84" i="1"/>
  <c r="K84" i="1"/>
  <c r="O84" i="1"/>
  <c r="V118" i="1"/>
  <c r="V208" i="1"/>
  <c r="V211" i="1"/>
  <c r="H218" i="1"/>
  <c r="L218" i="1"/>
  <c r="Q84" i="1"/>
  <c r="V59" i="1"/>
  <c r="H84" i="1"/>
  <c r="L84" i="1"/>
  <c r="P84" i="1"/>
  <c r="T84" i="1"/>
  <c r="I218" i="1"/>
  <c r="M218" i="1"/>
  <c r="S84" i="1"/>
  <c r="V217" i="1"/>
  <c r="M73" i="1"/>
  <c r="M84" i="1" s="1"/>
  <c r="V136" i="1" l="1"/>
  <c r="V84" i="1"/>
  <c r="L17" i="1"/>
  <c r="H17" i="1"/>
  <c r="M17" i="1"/>
  <c r="G17" i="1"/>
  <c r="J17" i="1"/>
  <c r="I17" i="1"/>
  <c r="K17" i="1"/>
  <c r="N199" i="1"/>
  <c r="N218" i="1" s="1"/>
  <c r="N17" i="1" s="1"/>
  <c r="P199" i="1"/>
  <c r="P218" i="1" s="1"/>
  <c r="P17" i="1" s="1"/>
  <c r="O199" i="1"/>
  <c r="O218" i="1" s="1"/>
  <c r="O17" i="1" s="1"/>
  <c r="U199" i="1" l="1"/>
  <c r="Q199" i="1"/>
  <c r="Q218" i="1" s="1"/>
  <c r="Q17" i="1" s="1"/>
  <c r="R199" i="1"/>
  <c r="R218" i="1" s="1"/>
  <c r="R17" i="1" s="1"/>
  <c r="T199" i="1"/>
  <c r="T218" i="1" s="1"/>
  <c r="T17" i="1" s="1"/>
  <c r="S199" i="1"/>
  <c r="S218" i="1" s="1"/>
  <c r="S17" i="1" s="1"/>
  <c r="V199" i="1" l="1"/>
  <c r="V218" i="1" s="1"/>
  <c r="V17" i="1" s="1"/>
  <c r="U218" i="1"/>
  <c r="U17" i="1" s="1"/>
</calcChain>
</file>

<file path=xl/sharedStrings.xml><?xml version="1.0" encoding="utf-8"?>
<sst xmlns="http://schemas.openxmlformats.org/spreadsheetml/2006/main" count="639" uniqueCount="260">
  <si>
    <t>№ п/п</t>
  </si>
  <si>
    <t>Адрес МКД</t>
  </si>
  <si>
    <t>Материал стен</t>
  </si>
  <si>
    <t>Количество этажей</t>
  </si>
  <si>
    <t>Количество подъездов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</si>
  <si>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</si>
  <si>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</si>
  <si>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</si>
  <si>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</si>
  <si>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руб.</t>
  </si>
  <si>
    <t>X</t>
  </si>
  <si>
    <t>г.о.Нальчик</t>
  </si>
  <si>
    <t>Ремонт крыши</t>
  </si>
  <si>
    <t>Ремонт или замена лифтового оборудования</t>
  </si>
  <si>
    <t>ед.</t>
  </si>
  <si>
    <t>Ремонт подвальных помещений</t>
  </si>
  <si>
    <t>Вид ремонта</t>
  </si>
  <si>
    <t>Утепление и ремонт фасада</t>
  </si>
  <si>
    <t>Ремонт фундаментов</t>
  </si>
  <si>
    <t>Год ввода в эксплуатацию</t>
  </si>
  <si>
    <t>Общая площадь МКД</t>
  </si>
  <si>
    <t>Итого по г.о. Нальчик</t>
  </si>
  <si>
    <t>г.о. Прохладный</t>
  </si>
  <si>
    <t>1</t>
  </si>
  <si>
    <t>2</t>
  </si>
  <si>
    <t>3</t>
  </si>
  <si>
    <t>4</t>
  </si>
  <si>
    <t>5</t>
  </si>
  <si>
    <t>6</t>
  </si>
  <si>
    <t>7</t>
  </si>
  <si>
    <t>8</t>
  </si>
  <si>
    <t>г.п.Нарткала</t>
  </si>
  <si>
    <t>Итого по г.п. Нарткала</t>
  </si>
  <si>
    <t>Прохладненский муниципальный район</t>
  </si>
  <si>
    <t>г.п.Тырныауз</t>
  </si>
  <si>
    <t>Итого по г.п. Тырныауз</t>
  </si>
  <si>
    <t xml:space="preserve">Итого по г.о. Прохладный </t>
  </si>
  <si>
    <t>г.п. Залукокоаже</t>
  </si>
  <si>
    <t>Итого по г.п. Залукокоаже</t>
  </si>
  <si>
    <t>Итого по г.о. Баксан</t>
  </si>
  <si>
    <t>2017 год</t>
  </si>
  <si>
    <t>Итого за 2017 год</t>
  </si>
  <si>
    <t>2018 год</t>
  </si>
  <si>
    <t>Терский муниципальный район</t>
  </si>
  <si>
    <t>Итого по Терскому муниципальному району</t>
  </si>
  <si>
    <t>Х</t>
  </si>
  <si>
    <t>2019 год</t>
  </si>
  <si>
    <t>с.п. Ново-Хамидие, ул. Октябрьская,2</t>
  </si>
  <si>
    <t>Чегемский мунципальный район</t>
  </si>
  <si>
    <t>Итого по Чегемскому муниципальному району</t>
  </si>
  <si>
    <t>ул. Мизиева,8</t>
  </si>
  <si>
    <t>г.о. Баксан</t>
  </si>
  <si>
    <t>Итого по Прохладненскому муниципальному району:</t>
  </si>
  <si>
    <t>ул. Ленина, 135</t>
  </si>
  <si>
    <t>ул. Свободы, 95</t>
  </si>
  <si>
    <t>пер. Больничный, 3</t>
  </si>
  <si>
    <t>ул. Петренко, 78</t>
  </si>
  <si>
    <t>ул.Эльбрусская, 1-б</t>
  </si>
  <si>
    <t>ул.Чернышевского, 278</t>
  </si>
  <si>
    <t>пр.Шогенцукова, 25</t>
  </si>
  <si>
    <t>ул.Эльбрусская, 1-а</t>
  </si>
  <si>
    <t>ул.Гагарина, 8</t>
  </si>
  <si>
    <t>ул.Чернышевского, 274</t>
  </si>
  <si>
    <t>ул.Гагарина, 2/4</t>
  </si>
  <si>
    <t>ул.Гагарина, 2/2</t>
  </si>
  <si>
    <t>ул.Чернышевского, 272</t>
  </si>
  <si>
    <t>ул.Мусова, 16</t>
  </si>
  <si>
    <t>кирпич</t>
  </si>
  <si>
    <t>ул.Гагарина, 18/1</t>
  </si>
  <si>
    <t>ул.Чайковского, 73</t>
  </si>
  <si>
    <t>ул.Профсоюзная, 230</t>
  </si>
  <si>
    <t>ул.Идарова, 164</t>
  </si>
  <si>
    <t>3783.9</t>
  </si>
  <si>
    <t>ул.Идарова, 166</t>
  </si>
  <si>
    <t>пр.Шогенцукова, 40</t>
  </si>
  <si>
    <t>ул.Гагарина, 18/2</t>
  </si>
  <si>
    <t>ул.Гагарина, 2/1</t>
  </si>
  <si>
    <t>ул.Гагарина, 2/3</t>
  </si>
  <si>
    <t>ул.Мальбахова, 28-а</t>
  </si>
  <si>
    <t>пр.Шогенцукова, 26</t>
  </si>
  <si>
    <t>12</t>
  </si>
  <si>
    <t>пр.Ленина, 7-а</t>
  </si>
  <si>
    <t>ул.Тарчокова, 54-в</t>
  </si>
  <si>
    <t>7-10</t>
  </si>
  <si>
    <t>ул.Чернышевского, 268</t>
  </si>
  <si>
    <t>ул.Чернышевского, 270</t>
  </si>
  <si>
    <t>ул.Атажукина, 8</t>
  </si>
  <si>
    <t>ул.Мусова, 33</t>
  </si>
  <si>
    <t>ул.Гагарина, 6</t>
  </si>
  <si>
    <t>ул.Идарова, 170</t>
  </si>
  <si>
    <t>ул.Эльбрусская, 1</t>
  </si>
  <si>
    <t>ул.Нартановская, 12</t>
  </si>
  <si>
    <t>ул.Тарчокова, 54-б</t>
  </si>
  <si>
    <t>пр.Шогенцукова, 25-а</t>
  </si>
  <si>
    <t>пр.Шогенцукова, 29</t>
  </si>
  <si>
    <t>пр.Шогенцукова, 29-а</t>
  </si>
  <si>
    <t>пр.Шогенцукова, 42</t>
  </si>
  <si>
    <t>ул.Мальбахова, 34-б</t>
  </si>
  <si>
    <t>9,10</t>
  </si>
  <si>
    <t>ул.Калинина, 250-б</t>
  </si>
  <si>
    <t>ул.Гагарина, 18/3</t>
  </si>
  <si>
    <t>ул.Ахохова, 94</t>
  </si>
  <si>
    <t>ул.Идарова, 174</t>
  </si>
  <si>
    <t>ул.Чернышевского, 276</t>
  </si>
  <si>
    <t>ул.Нартановская, 10</t>
  </si>
  <si>
    <t>ул.Калинина, 250-а</t>
  </si>
  <si>
    <t>ул.Осетинская, 146</t>
  </si>
  <si>
    <t>Тырныаузский проезд, 12</t>
  </si>
  <si>
    <t>Черекский муниципальный район</t>
  </si>
  <si>
    <t>ИТОГО за 2018 год</t>
  </si>
  <si>
    <t>Итого за 2019 год</t>
  </si>
  <si>
    <t>ВСЕГО 2017-2019 годы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</si>
  <si>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</si>
  <si>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</si>
  <si>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</si>
  <si>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</si>
  <si>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</si>
  <si>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</si>
  <si>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</si>
  <si>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</si>
  <si>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</si>
  <si>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</si>
  <si>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</si>
  <si>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</si>
  <si>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</si>
  <si>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</si>
  <si>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</si>
  <si>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</si>
  <si>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</si>
  <si>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</si>
  <si>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</si>
  <si>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</si>
  <si>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</si>
  <si>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</si>
  <si>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</si>
  <si>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</si>
  <si>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</si>
  <si>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</si>
  <si>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Итого по Черекскому муниципальному району</t>
  </si>
  <si>
    <t>Чегемский муниципальный район</t>
  </si>
  <si>
    <t>ул.Гагарина, 14</t>
  </si>
  <si>
    <t>г.п. Майский</t>
  </si>
  <si>
    <t>Итого по г.п. Майский</t>
  </si>
  <si>
    <t>ул. Ленина, 33</t>
  </si>
  <si>
    <t>ул. Ленина, 38/2</t>
  </si>
  <si>
    <t>ул.Добровольского, 41</t>
  </si>
  <si>
    <t>147</t>
  </si>
  <si>
    <t>ул. Боронтова, 47</t>
  </si>
  <si>
    <t>с.п. Ново-Полтавское, ул. Третьякова, 117</t>
  </si>
  <si>
    <t>с.п. Советское, ул. Угнич, 3</t>
  </si>
  <si>
    <t>ул. Промышленная, 3</t>
  </si>
  <si>
    <t>ул. Революционная, 1а</t>
  </si>
  <si>
    <t>пр. Шогенцукова, 8</t>
  </si>
  <si>
    <t>ул. Карашаева, 9</t>
  </si>
  <si>
    <t>36</t>
  </si>
  <si>
    <t>37</t>
  </si>
  <si>
    <t>38</t>
  </si>
  <si>
    <t>39</t>
  </si>
  <si>
    <t>40</t>
  </si>
  <si>
    <t>41</t>
  </si>
  <si>
    <t>42</t>
  </si>
  <si>
    <t xml:space="preserve">к постановлению Правительства </t>
  </si>
  <si>
    <t xml:space="preserve">Кабардино-Балкарской Республики </t>
  </si>
  <si>
    <t>Стоимость капитального ремонта (в т.ч. изготовление проектно-сметной документации)</t>
  </si>
  <si>
    <t>Приложение</t>
  </si>
  <si>
    <t>кв.м</t>
  </si>
  <si>
    <t>с.п. Бабугент, ул Мечиева, 87</t>
  </si>
  <si>
    <t>г.п. Кашхатау, ул. Абаева, 12</t>
  </si>
  <si>
    <t>с.п.Бабугент, ул. Мечиева, 85</t>
  </si>
  <si>
    <t>ул. Профсоюзная, 236</t>
  </si>
  <si>
    <t>ул. Карла Маркса, 2/3</t>
  </si>
  <si>
    <t>шлакоблок</t>
  </si>
  <si>
    <t>Ремонт внутридомовых инженерных систем, руб.</t>
  </si>
  <si>
    <t>Установка коллективных (общедомовых)ПУ и УУ, руб.</t>
  </si>
  <si>
    <t>с.п. Бабугент, ул. Мечиева, 86</t>
  </si>
  <si>
    <t>г.п. Кашхатау, ул. Мечиева,41</t>
  </si>
  <si>
    <t>г.п. Терек, ул. Канкошева, 47</t>
  </si>
  <si>
    <t>г.п. Терек, ул. Мамхегова, 11</t>
  </si>
  <si>
    <t>ул. Ленина, 38/1</t>
  </si>
  <si>
    <t>с.п. Янтарное, ул. Садовая, 10</t>
  </si>
  <si>
    <t>пр. Ленина, 136</t>
  </si>
  <si>
    <t>ул. Свободы, 107</t>
  </si>
  <si>
    <t>ул. НКЗ, 16</t>
  </si>
  <si>
    <t>ул. Борукаева, 52</t>
  </si>
  <si>
    <t>ул. Ватутина, 22</t>
  </si>
  <si>
    <t>пр. Эльбрусский, 83</t>
  </si>
  <si>
    <t>с.п. Дейское, ул. Мальбахова, 120</t>
  </si>
  <si>
    <t>г.п. Терек, ул. Гуважукова, 47</t>
  </si>
  <si>
    <t>ул. Гагарина, 16</t>
  </si>
  <si>
    <t>с.п. Янтарное, ул. Садовая, 8</t>
  </si>
  <si>
    <t>ул. Лазо, 8</t>
  </si>
  <si>
    <t>ул. Свободы, 94</t>
  </si>
  <si>
    <t>ул. Свободы, 104</t>
  </si>
  <si>
    <t>ул. НКЗ, 18</t>
  </si>
  <si>
    <t>ул. Кабардинская, 105</t>
  </si>
  <si>
    <t>ул. Горького, 1</t>
  </si>
  <si>
    <t>г.п. Терек, ул. Ленина, 37</t>
  </si>
  <si>
    <t>г.п. Чегем, ул. Кярова, 24</t>
  </si>
  <si>
    <t>г.п. Чегем, ул. Кярова, 22</t>
  </si>
  <si>
    <t>г.п. Тырныауз, ул. Мусукаева, 13</t>
  </si>
  <si>
    <t>ул. Ленина, 101</t>
  </si>
  <si>
    <t>ул. Ленина, 80</t>
  </si>
  <si>
    <t>ул. Промышленная, 5</t>
  </si>
  <si>
    <t>ул. Ошнокова, 21</t>
  </si>
  <si>
    <t>ул.НКЗ, 17</t>
  </si>
  <si>
    <t>г.п.Кашхатау, ул Зукаева, 11</t>
  </si>
  <si>
    <t>кр.панели</t>
  </si>
  <si>
    <t>ж/б панели</t>
  </si>
  <si>
    <t>ул. Гагарина, 18</t>
  </si>
  <si>
    <t>ул.Мальбахова, 5</t>
  </si>
  <si>
    <t>43</t>
  </si>
  <si>
    <t>ул.Кабардинская,18</t>
  </si>
  <si>
    <t xml:space="preserve">ул. Гагарина, 12 </t>
  </si>
  <si>
    <t>ул. Ленина, 35/1</t>
  </si>
  <si>
    <t>ул. Энгельса, 57/1</t>
  </si>
  <si>
    <t>ул. Энгельса, 41</t>
  </si>
  <si>
    <t>ул. Энгельса, 43</t>
  </si>
  <si>
    <t>ул. Энгельса, 61/1</t>
  </si>
  <si>
    <t>ул. Энгельса, 55</t>
  </si>
  <si>
    <t>г.п. Чегем, ул. Кярова,1 а</t>
  </si>
  <si>
    <t>с.п.п.Звездный, ул. Ленина, 1</t>
  </si>
  <si>
    <t xml:space="preserve">ул. Ошнокова, 17 а </t>
  </si>
  <si>
    <t>с.п. Заречное, ул.Транспортная, 1</t>
  </si>
  <si>
    <t xml:space="preserve"> ул. Мусукаева, 13</t>
  </si>
  <si>
    <t>ул. Вологирова, 33</t>
  </si>
  <si>
    <t>ул. Вологирова, 22</t>
  </si>
  <si>
    <t>ул. Кабардинская,12</t>
  </si>
  <si>
    <t>ул. Кабардинская, 11</t>
  </si>
  <si>
    <t>блочный</t>
  </si>
  <si>
    <t>ул. Кабардинская, 13</t>
  </si>
  <si>
    <t>ул. Суворова, 12</t>
  </si>
  <si>
    <t>ул. Вологирова, 21</t>
  </si>
  <si>
    <t>ул. Кабардинская, 14</t>
  </si>
  <si>
    <t>ул. Пачева, 4</t>
  </si>
  <si>
    <t>пр. Ленина, 67</t>
  </si>
  <si>
    <t>ул. Кабардинская, 5</t>
  </si>
  <si>
    <t>туфовые</t>
  </si>
  <si>
    <t>ул. Ахохова, 137</t>
  </si>
  <si>
    <t>пр. Ленина, 65</t>
  </si>
  <si>
    <t>ул. Горького, 3</t>
  </si>
  <si>
    <t>ул. Зорге, 6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</si>
  <si>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</si>
  <si>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</si>
  <si>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</si>
  <si>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</si>
  <si>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</si>
  <si>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</si>
  <si>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</si>
  <si>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</si>
  <si>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</si>
  <si>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с.п. Советское, ул. Угнич, 11</t>
  </si>
  <si>
    <t>ул. Ленина, 23</t>
  </si>
  <si>
    <t>панельные</t>
  </si>
  <si>
    <t>кирпичные</t>
  </si>
  <si>
    <t>52</t>
  </si>
  <si>
    <t>53</t>
  </si>
  <si>
    <t>57</t>
  </si>
  <si>
    <t>58</t>
  </si>
  <si>
    <t>КРАТКОСРОЧНЫЙ ПЛАН РЕАЛИЗАЦИИ В 2017-2019 ГОДАХ РЕСПУБЛИКАНСКОЙ ПРОГРАММЫ
 "ПРОВЕДЕНИЕ КАПИТАЛЬНОГО РЕМОНТА ОБЩЕГО ИМУЩЕСТВА МНОГОКВАРТИРНЫХ ДОМОВ В КАБАРДИНО-БАЛКАРСКОЙ РЕСПУБЛИКЕ В 2014-2043 ГОДАХ"</t>
  </si>
  <si>
    <t>Приложение 
к постановлению Правительства 
Кабардино-Балкарской Республики 
от 30 октября 2018 г. № 204-ПП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</si>
</sst>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##\ ###\ ###\ ##0"/>
    <numFmt numFmtId="166" formatCode="###\ ###\ ###\ ##0.00"/>
    <numFmt numFmtId="167" formatCode="#,##0.0"/>
    <numFmt numFmtId="168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ont="1" applyFill="1"/>
    <xf numFmtId="1" fontId="4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ont="1" applyFill="1"/>
    <xf numFmtId="0" fontId="0" fillId="3" borderId="0" xfId="0" applyFill="1"/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4" fontId="5" fillId="0" borderId="1" xfId="3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>
      <alignment wrapText="1"/>
    </xf>
    <xf numFmtId="1" fontId="5" fillId="0" borderId="1" xfId="3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4" fontId="5" fillId="0" borderId="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4" fontId="4" fillId="0" borderId="1" xfId="3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0" fontId="0" fillId="0" borderId="0" xfId="0" applyFont="1" applyFill="1" applyAlignment="1">
      <alignment horizontal="center"/>
    </xf>
    <xf numFmtId="1" fontId="5" fillId="0" borderId="1" xfId="0" applyNumberFormat="1" applyFont="1" applyFill="1" applyBorder="1"/>
    <xf numFmtId="0" fontId="6" fillId="0" borderId="0" xfId="0" applyFont="1" applyFill="1"/>
    <xf numFmtId="3" fontId="4" fillId="0" borderId="1" xfId="0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/>
    <xf numFmtId="4" fontId="3" fillId="0" borderId="0" xfId="0" applyNumberFormat="1" applyFont="1" applyFill="1"/>
    <xf numFmtId="1" fontId="4" fillId="0" borderId="1" xfId="3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3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4" fontId="4" fillId="3" borderId="0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left" vertical="center" textRotation="90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/>
    </xf>
    <xf numFmtId="4" fontId="5" fillId="0" borderId="4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_Xl0000002 2" xfId="1"/>
    <cellStyle name="Обычный_Лист1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8"/>
  <sheetViews>
    <sheetView tabSelected="1" topLeftCell="A9" zoomScale="50" zoomScaleNormal="50" zoomScaleSheetLayoutView="50" workbookViewId="0">
      <selection activeCell="K196" sqref="K196"/>
    </sheetView>
  </sheetViews>
  <sheetFormatPr defaultRowHeight="18.75" x14ac:dyDescent="0.3"/>
  <cols>
    <col min="1" max="1" width="18.140625" style="10" bestFit="1" customWidth="1"/>
    <col min="2" max="2" width="41.7109375" style="2" customWidth="1"/>
    <col min="3" max="3" width="14" style="9" bestFit="1" customWidth="1"/>
    <col min="4" max="4" width="14.42578125" style="4" bestFit="1" customWidth="1"/>
    <col min="5" max="5" width="7.140625" style="4" bestFit="1" customWidth="1"/>
    <col min="6" max="6" width="8.7109375" style="3" bestFit="1" customWidth="1"/>
    <col min="7" max="7" width="16" style="3" customWidth="1"/>
    <col min="8" max="8" width="18.140625" style="4" customWidth="1"/>
    <col min="9" max="9" width="20.85546875" style="3" customWidth="1"/>
    <col min="10" max="10" width="19.140625" style="3" customWidth="1"/>
    <col min="11" max="12" width="19.42578125" style="3" customWidth="1"/>
    <col min="13" max="13" width="19.85546875" style="5" customWidth="1"/>
    <col min="14" max="14" width="9.5703125" style="3" customWidth="1"/>
    <col min="15" max="15" width="19.5703125" style="5" bestFit="1" customWidth="1"/>
    <col min="16" max="16" width="18.5703125" style="3" customWidth="1"/>
    <col min="17" max="17" width="13.7109375" style="3" customWidth="1"/>
    <col min="18" max="18" width="22.28515625" style="3" customWidth="1"/>
    <col min="19" max="19" width="18.140625" style="3" bestFit="1" customWidth="1"/>
    <col min="20" max="20" width="18.140625" style="3" customWidth="1"/>
    <col min="21" max="21" width="30.28515625" style="3" customWidth="1"/>
    <col min="22" max="22" width="39.5703125" style="8" customWidth="1"/>
    <col min="23" max="23" width="13.140625" style="8" customWidth="1"/>
    <col min="24" max="24" width="9.140625" style="8"/>
    <col min="25" max="25" width="18.140625" style="8" customWidth="1"/>
    <col min="26" max="26" width="40.42578125" style="8" bestFit="1" customWidth="1"/>
    <col min="27" max="27" width="8.7109375" style="8" customWidth="1"/>
    <col min="28" max="28" width="14.42578125" style="8" bestFit="1" customWidth="1"/>
    <col min="29" max="30" width="9.140625" style="8"/>
    <col min="31" max="31" width="14.42578125" style="8" bestFit="1" customWidth="1"/>
    <col min="32" max="32" width="21.85546875" customWidth="1"/>
    <col min="33" max="33" width="15.5703125" customWidth="1"/>
    <col min="34" max="34" width="21" customWidth="1"/>
    <col min="35" max="35" width="20.5703125" customWidth="1"/>
    <col min="36" max="36" width="13" bestFit="1" customWidth="1"/>
    <col min="37" max="37" width="18.140625" bestFit="1" customWidth="1"/>
    <col min="38" max="38" width="9.5703125" bestFit="1" customWidth="1"/>
    <col min="39" max="39" width="19.5703125" bestFit="1" customWidth="1"/>
    <col min="40" max="41" width="6.7109375" bestFit="1" customWidth="1"/>
    <col min="42" max="42" width="13" customWidth="1"/>
    <col min="43" max="43" width="18.140625" bestFit="1" customWidth="1"/>
    <col min="44" max="44" width="9.5703125" bestFit="1" customWidth="1"/>
    <col min="45" max="45" width="16.7109375" bestFit="1" customWidth="1"/>
    <col min="46" max="46" width="21" customWidth="1"/>
  </cols>
  <sheetData>
    <row r="1" spans="1:31" s="1" customFormat="1" hidden="1" x14ac:dyDescent="0.3">
      <c r="A1" s="10"/>
      <c r="B1" s="2"/>
      <c r="C1" s="9"/>
      <c r="D1" s="4"/>
      <c r="E1" s="4"/>
      <c r="F1" s="3"/>
      <c r="G1" s="3"/>
      <c r="H1" s="4"/>
      <c r="I1" s="3"/>
      <c r="J1" s="3"/>
      <c r="K1" s="3"/>
      <c r="L1" s="3"/>
      <c r="M1" s="5"/>
      <c r="N1" s="3"/>
      <c r="O1" s="5"/>
      <c r="P1" s="3"/>
      <c r="Q1" s="3"/>
      <c r="R1" s="3"/>
      <c r="S1" s="3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" customFormat="1" hidden="1" x14ac:dyDescent="0.3">
      <c r="A2" s="10"/>
      <c r="B2" s="2"/>
      <c r="C2" s="9"/>
      <c r="D2" s="4"/>
      <c r="E2" s="4"/>
      <c r="F2" s="3"/>
      <c r="G2" s="3"/>
      <c r="H2" s="4"/>
      <c r="I2" s="3"/>
      <c r="J2" s="3"/>
      <c r="K2" s="3"/>
      <c r="L2" s="3"/>
      <c r="M2" s="5"/>
      <c r="N2" s="3"/>
      <c r="O2" s="5"/>
      <c r="P2" s="125" t="s">
        <v>164</v>
      </c>
      <c r="Q2" s="125"/>
      <c r="R2" s="125"/>
      <c r="S2" s="125"/>
      <c r="T2" s="125"/>
      <c r="U2" s="125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" customFormat="1" hidden="1" x14ac:dyDescent="0.3">
      <c r="A3" s="10"/>
      <c r="B3" s="2"/>
      <c r="C3" s="9"/>
      <c r="D3" s="4"/>
      <c r="E3" s="4"/>
      <c r="F3" s="3"/>
      <c r="G3" s="3"/>
      <c r="H3" s="4"/>
      <c r="I3" s="3"/>
      <c r="J3" s="3"/>
      <c r="K3" s="3"/>
      <c r="L3" s="3"/>
      <c r="M3" s="5"/>
      <c r="N3" s="3"/>
      <c r="O3" s="5"/>
      <c r="P3" s="125" t="s">
        <v>161</v>
      </c>
      <c r="Q3" s="125"/>
      <c r="R3" s="125"/>
      <c r="S3" s="125"/>
      <c r="T3" s="125"/>
      <c r="U3" s="125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" customFormat="1" hidden="1" x14ac:dyDescent="0.3">
      <c r="A4" s="10"/>
      <c r="B4" s="2"/>
      <c r="C4" s="9"/>
      <c r="D4" s="4"/>
      <c r="E4" s="4"/>
      <c r="F4" s="3"/>
      <c r="G4" s="3"/>
      <c r="H4" s="4"/>
      <c r="I4" s="3"/>
      <c r="J4" s="3"/>
      <c r="K4" s="3"/>
      <c r="L4" s="3"/>
      <c r="M4" s="5"/>
      <c r="N4" s="3"/>
      <c r="O4" s="5"/>
      <c r="P4" s="125" t="s">
        <v>162</v>
      </c>
      <c r="Q4" s="125"/>
      <c r="R4" s="125"/>
      <c r="S4" s="125"/>
      <c r="T4" s="125"/>
      <c r="U4" s="125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" customFormat="1" hidden="1" x14ac:dyDescent="0.3">
      <c r="A5" s="10"/>
      <c r="B5" s="2"/>
      <c r="C5" s="9"/>
      <c r="D5" s="4"/>
      <c r="E5" s="4"/>
      <c r="F5" s="3"/>
      <c r="G5" s="3"/>
      <c r="H5" s="4"/>
      <c r="I5" s="3"/>
      <c r="J5" s="3"/>
      <c r="K5" s="3"/>
      <c r="L5" s="3"/>
      <c r="M5" s="5"/>
      <c r="N5" s="3"/>
      <c r="O5" s="5"/>
      <c r="P5" s="125"/>
      <c r="Q5" s="125"/>
      <c r="R5" s="125"/>
      <c r="S5" s="125"/>
      <c r="T5" s="125"/>
      <c r="U5" s="125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" customFormat="1" hidden="1" x14ac:dyDescent="0.3">
      <c r="A6" s="10"/>
      <c r="B6" s="2"/>
      <c r="C6" s="9"/>
      <c r="D6" s="4"/>
      <c r="E6" s="4"/>
      <c r="F6" s="3"/>
      <c r="G6" s="3"/>
      <c r="H6" s="4"/>
      <c r="I6" s="3"/>
      <c r="J6" s="3"/>
      <c r="K6" s="3"/>
      <c r="L6" s="3"/>
      <c r="M6" s="5"/>
      <c r="N6" s="3"/>
      <c r="O6" s="5"/>
      <c r="P6" s="3"/>
      <c r="Q6" s="3"/>
      <c r="R6" s="3"/>
      <c r="S6" s="3"/>
      <c r="T6" s="3"/>
      <c r="U6" s="3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idden="1" x14ac:dyDescent="0.3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" customFormat="1" ht="26.25" hidden="1" customHeight="1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" customFormat="1" ht="15.75" customHeight="1" x14ac:dyDescent="0.3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" customFormat="1" ht="81" customHeight="1" x14ac:dyDescent="0.3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7" t="s">
        <v>259</v>
      </c>
      <c r="T10" s="127"/>
      <c r="U10" s="12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" customFormat="1" ht="72" customHeight="1" x14ac:dyDescent="0.2">
      <c r="A11" s="128" t="s">
        <v>258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7"/>
      <c r="X11" s="7"/>
      <c r="Y11" s="7"/>
      <c r="Z11" s="7"/>
      <c r="AA11" s="7"/>
      <c r="AB11" s="7"/>
      <c r="AC11" s="7"/>
      <c r="AD11" s="7"/>
      <c r="AE11" s="7"/>
    </row>
    <row r="12" spans="1:31" s="15" customFormat="1" ht="28.5" customHeight="1" x14ac:dyDescent="0.2">
      <c r="A12" s="129" t="s">
        <v>0</v>
      </c>
      <c r="B12" s="130" t="s">
        <v>1</v>
      </c>
      <c r="C12" s="131" t="s">
        <v>19</v>
      </c>
      <c r="D12" s="132" t="s">
        <v>2</v>
      </c>
      <c r="E12" s="131" t="s">
        <v>3</v>
      </c>
      <c r="F12" s="131" t="s">
        <v>4</v>
      </c>
      <c r="G12" s="135" t="s">
        <v>20</v>
      </c>
      <c r="H12" s="135"/>
      <c r="I12" s="136" t="s">
        <v>7</v>
      </c>
      <c r="J12" s="135" t="s">
        <v>16</v>
      </c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 t="s">
        <v>163</v>
      </c>
    </row>
    <row r="13" spans="1:31" s="15" customFormat="1" ht="58.5" customHeight="1" x14ac:dyDescent="0.2">
      <c r="A13" s="129"/>
      <c r="B13" s="130"/>
      <c r="C13" s="131"/>
      <c r="D13" s="132"/>
      <c r="E13" s="131"/>
      <c r="F13" s="131"/>
      <c r="G13" s="137" t="s">
        <v>5</v>
      </c>
      <c r="H13" s="138" t="s">
        <v>6</v>
      </c>
      <c r="I13" s="136"/>
      <c r="J13" s="135" t="s">
        <v>172</v>
      </c>
      <c r="K13" s="135" t="s">
        <v>173</v>
      </c>
      <c r="L13" s="135" t="s">
        <v>12</v>
      </c>
      <c r="M13" s="135"/>
      <c r="N13" s="135" t="s">
        <v>13</v>
      </c>
      <c r="O13" s="135"/>
      <c r="P13" s="135" t="s">
        <v>15</v>
      </c>
      <c r="Q13" s="135"/>
      <c r="R13" s="135" t="s">
        <v>17</v>
      </c>
      <c r="S13" s="135"/>
      <c r="T13" s="135" t="s">
        <v>18</v>
      </c>
      <c r="U13" s="135"/>
      <c r="V13" s="135"/>
    </row>
    <row r="14" spans="1:31" s="15" customFormat="1" ht="142.5" customHeight="1" x14ac:dyDescent="0.2">
      <c r="A14" s="129"/>
      <c r="B14" s="130"/>
      <c r="C14" s="131"/>
      <c r="D14" s="133"/>
      <c r="E14" s="134"/>
      <c r="F14" s="134"/>
      <c r="G14" s="137"/>
      <c r="H14" s="138"/>
      <c r="I14" s="134"/>
      <c r="J14" s="135"/>
      <c r="K14" s="135"/>
      <c r="L14" s="16" t="s">
        <v>165</v>
      </c>
      <c r="M14" s="16" t="s">
        <v>9</v>
      </c>
      <c r="N14" s="17" t="s">
        <v>14</v>
      </c>
      <c r="O14" s="16" t="s">
        <v>9</v>
      </c>
      <c r="P14" s="16" t="s">
        <v>165</v>
      </c>
      <c r="Q14" s="16" t="s">
        <v>9</v>
      </c>
      <c r="R14" s="16" t="s">
        <v>165</v>
      </c>
      <c r="S14" s="16" t="s">
        <v>9</v>
      </c>
      <c r="T14" s="16" t="s">
        <v>165</v>
      </c>
      <c r="U14" s="16" t="s">
        <v>9</v>
      </c>
      <c r="V14" s="135"/>
    </row>
    <row r="15" spans="1:31" s="20" customFormat="1" ht="30" hidden="1" customHeight="1" x14ac:dyDescent="0.2">
      <c r="A15" s="129"/>
      <c r="B15" s="130"/>
      <c r="C15" s="18"/>
      <c r="D15" s="133"/>
      <c r="E15" s="134"/>
      <c r="F15" s="134"/>
      <c r="G15" s="137"/>
      <c r="H15" s="138"/>
      <c r="I15" s="18" t="s">
        <v>8</v>
      </c>
      <c r="J15" s="19"/>
      <c r="K15" s="19"/>
      <c r="L15" s="19"/>
      <c r="M15" s="19"/>
      <c r="N15" s="18"/>
      <c r="O15" s="19"/>
      <c r="P15" s="18"/>
      <c r="Q15" s="19"/>
      <c r="R15" s="19"/>
      <c r="S15" s="19"/>
      <c r="T15" s="19"/>
      <c r="U15" s="19"/>
      <c r="V15" s="19" t="s">
        <v>9</v>
      </c>
    </row>
    <row r="16" spans="1:31" s="24" customFormat="1" x14ac:dyDescent="0.2">
      <c r="A16" s="21">
        <v>1</v>
      </c>
      <c r="B16" s="22">
        <v>2</v>
      </c>
      <c r="C16" s="18">
        <v>3</v>
      </c>
      <c r="D16" s="23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</row>
    <row r="17" spans="1:22" s="28" customFormat="1" x14ac:dyDescent="0.3">
      <c r="A17" s="139" t="s">
        <v>111</v>
      </c>
      <c r="B17" s="139"/>
      <c r="C17" s="25" t="s">
        <v>45</v>
      </c>
      <c r="D17" s="104" t="s">
        <v>45</v>
      </c>
      <c r="E17" s="26" t="s">
        <v>45</v>
      </c>
      <c r="F17" s="26" t="s">
        <v>45</v>
      </c>
      <c r="G17" s="27">
        <f t="shared" ref="G17:V17" si="0">G84+G136+G218</f>
        <v>458941.57999999996</v>
      </c>
      <c r="H17" s="27">
        <f t="shared" si="0"/>
        <v>348440.93000000005</v>
      </c>
      <c r="I17" s="27">
        <f t="shared" si="0"/>
        <v>18202</v>
      </c>
      <c r="J17" s="27">
        <f t="shared" si="0"/>
        <v>15763000.239999998</v>
      </c>
      <c r="K17" s="27">
        <f t="shared" si="0"/>
        <v>4752470</v>
      </c>
      <c r="L17" s="27">
        <f t="shared" si="0"/>
        <v>51486.289999999994</v>
      </c>
      <c r="M17" s="27">
        <f t="shared" si="0"/>
        <v>109818759</v>
      </c>
      <c r="N17" s="27">
        <f t="shared" si="0"/>
        <v>116</v>
      </c>
      <c r="O17" s="27">
        <f t="shared" si="0"/>
        <v>223220164</v>
      </c>
      <c r="P17" s="27">
        <f t="shared" si="0"/>
        <v>0</v>
      </c>
      <c r="Q17" s="27">
        <f t="shared" si="0"/>
        <v>0</v>
      </c>
      <c r="R17" s="27">
        <f t="shared" si="0"/>
        <v>51816.1</v>
      </c>
      <c r="S17" s="27">
        <f t="shared" si="0"/>
        <v>34132842</v>
      </c>
      <c r="T17" s="27">
        <f t="shared" si="0"/>
        <v>714.5</v>
      </c>
      <c r="U17" s="27">
        <f t="shared" si="0"/>
        <v>2437844</v>
      </c>
      <c r="V17" s="27">
        <f t="shared" si="0"/>
        <v>390125079.24000001</v>
      </c>
    </row>
    <row r="18" spans="1:22" s="20" customFormat="1" x14ac:dyDescent="0.3">
      <c r="A18" s="140" t="s">
        <v>40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2" s="29" customFormat="1" x14ac:dyDescent="0.2">
      <c r="A19" s="141" t="s">
        <v>11</v>
      </c>
      <c r="B19" s="142"/>
      <c r="C19" s="141"/>
      <c r="D19" s="141"/>
      <c r="E19" s="143"/>
      <c r="F19" s="143"/>
      <c r="G19" s="144"/>
      <c r="H19" s="144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</row>
    <row r="20" spans="1:22" s="37" customFormat="1" x14ac:dyDescent="0.3">
      <c r="A20" s="30" t="s">
        <v>23</v>
      </c>
      <c r="B20" s="31" t="s">
        <v>57</v>
      </c>
      <c r="C20" s="32">
        <v>1988</v>
      </c>
      <c r="D20" s="33" t="s">
        <v>206</v>
      </c>
      <c r="E20" s="34">
        <v>9</v>
      </c>
      <c r="F20" s="18">
        <v>1</v>
      </c>
      <c r="G20" s="19">
        <v>3042.9</v>
      </c>
      <c r="H20" s="19">
        <v>2085.4</v>
      </c>
      <c r="I20" s="18">
        <v>176</v>
      </c>
      <c r="J20" s="19">
        <v>0</v>
      </c>
      <c r="K20" s="19">
        <v>0</v>
      </c>
      <c r="L20" s="19">
        <v>0</v>
      </c>
      <c r="M20" s="19">
        <v>0</v>
      </c>
      <c r="N20" s="18">
        <v>1</v>
      </c>
      <c r="O20" s="35">
        <v>1723435</v>
      </c>
      <c r="P20" s="18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36">
        <f>SUM(M20,O20,Q20,S20,U20,J20,K20)</f>
        <v>1723435</v>
      </c>
    </row>
    <row r="21" spans="1:22" s="37" customFormat="1" x14ac:dyDescent="0.3">
      <c r="A21" s="30" t="s">
        <v>24</v>
      </c>
      <c r="B21" s="31" t="s">
        <v>58</v>
      </c>
      <c r="C21" s="32">
        <v>1991</v>
      </c>
      <c r="D21" s="33" t="s">
        <v>206</v>
      </c>
      <c r="E21" s="38">
        <v>9</v>
      </c>
      <c r="F21" s="38">
        <v>1</v>
      </c>
      <c r="G21" s="19">
        <v>3018.3</v>
      </c>
      <c r="H21" s="19">
        <v>1654.3</v>
      </c>
      <c r="I21" s="18">
        <v>201</v>
      </c>
      <c r="J21" s="19">
        <v>0</v>
      </c>
      <c r="K21" s="19">
        <v>0</v>
      </c>
      <c r="L21" s="19">
        <v>0</v>
      </c>
      <c r="M21" s="19">
        <v>0</v>
      </c>
      <c r="N21" s="18">
        <v>1</v>
      </c>
      <c r="O21" s="35">
        <v>1797186</v>
      </c>
      <c r="P21" s="18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36">
        <f t="shared" ref="V21:V42" si="1">SUM(M21,O21,Q21,S21,U21,J21,K21)</f>
        <v>1797186</v>
      </c>
    </row>
    <row r="22" spans="1:22" s="37" customFormat="1" x14ac:dyDescent="0.3">
      <c r="A22" s="30" t="s">
        <v>25</v>
      </c>
      <c r="B22" s="31" t="s">
        <v>59</v>
      </c>
      <c r="C22" s="32">
        <v>1987</v>
      </c>
      <c r="D22" s="33" t="s">
        <v>207</v>
      </c>
      <c r="E22" s="34">
        <v>9</v>
      </c>
      <c r="F22" s="18">
        <v>4</v>
      </c>
      <c r="G22" s="19">
        <v>9206.7000000000007</v>
      </c>
      <c r="H22" s="19">
        <v>4958</v>
      </c>
      <c r="I22" s="18">
        <v>153</v>
      </c>
      <c r="J22" s="19">
        <v>0</v>
      </c>
      <c r="K22" s="19">
        <v>0</v>
      </c>
      <c r="L22" s="19">
        <v>0</v>
      </c>
      <c r="M22" s="19">
        <v>0</v>
      </c>
      <c r="N22" s="18">
        <v>4</v>
      </c>
      <c r="O22" s="35">
        <v>7188515</v>
      </c>
      <c r="P22" s="18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36">
        <f t="shared" si="1"/>
        <v>7188515</v>
      </c>
    </row>
    <row r="23" spans="1:22" s="37" customFormat="1" x14ac:dyDescent="0.3">
      <c r="A23" s="30" t="s">
        <v>26</v>
      </c>
      <c r="B23" s="31" t="s">
        <v>60</v>
      </c>
      <c r="C23" s="32">
        <v>1988</v>
      </c>
      <c r="D23" s="33" t="s">
        <v>206</v>
      </c>
      <c r="E23" s="34">
        <v>9</v>
      </c>
      <c r="F23" s="18">
        <v>1</v>
      </c>
      <c r="G23" s="19">
        <v>3064.2</v>
      </c>
      <c r="H23" s="19">
        <v>2096.5</v>
      </c>
      <c r="I23" s="18">
        <v>278</v>
      </c>
      <c r="J23" s="19">
        <v>0</v>
      </c>
      <c r="K23" s="19">
        <v>0</v>
      </c>
      <c r="L23" s="19">
        <v>0</v>
      </c>
      <c r="M23" s="19">
        <v>0</v>
      </c>
      <c r="N23" s="18">
        <v>1</v>
      </c>
      <c r="O23" s="35">
        <v>1723435</v>
      </c>
      <c r="P23" s="18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36">
        <f t="shared" si="1"/>
        <v>1723435</v>
      </c>
    </row>
    <row r="24" spans="1:22" s="37" customFormat="1" x14ac:dyDescent="0.3">
      <c r="A24" s="30" t="s">
        <v>27</v>
      </c>
      <c r="B24" s="31" t="s">
        <v>140</v>
      </c>
      <c r="C24" s="32">
        <v>1988</v>
      </c>
      <c r="D24" s="33" t="s">
        <v>206</v>
      </c>
      <c r="E24" s="34">
        <v>10</v>
      </c>
      <c r="F24" s="18">
        <v>5</v>
      </c>
      <c r="G24" s="19">
        <v>12450.9</v>
      </c>
      <c r="H24" s="19">
        <v>10871.4</v>
      </c>
      <c r="I24" s="18">
        <v>324</v>
      </c>
      <c r="J24" s="19">
        <v>0</v>
      </c>
      <c r="K24" s="19">
        <v>0</v>
      </c>
      <c r="L24" s="19">
        <v>0</v>
      </c>
      <c r="M24" s="19">
        <v>0</v>
      </c>
      <c r="N24" s="18">
        <v>5</v>
      </c>
      <c r="O24" s="35">
        <v>9289031</v>
      </c>
      <c r="P24" s="18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36">
        <f t="shared" si="1"/>
        <v>9289031</v>
      </c>
    </row>
    <row r="25" spans="1:22" s="37" customFormat="1" x14ac:dyDescent="0.3">
      <c r="A25" s="30" t="s">
        <v>28</v>
      </c>
      <c r="B25" s="31" t="s">
        <v>62</v>
      </c>
      <c r="C25" s="32">
        <v>1990</v>
      </c>
      <c r="D25" s="33" t="s">
        <v>206</v>
      </c>
      <c r="E25" s="38">
        <v>9</v>
      </c>
      <c r="F25" s="38">
        <v>1</v>
      </c>
      <c r="G25" s="19">
        <v>2973.9</v>
      </c>
      <c r="H25" s="19">
        <v>1654.4</v>
      </c>
      <c r="I25" s="18">
        <v>223</v>
      </c>
      <c r="J25" s="19">
        <v>0</v>
      </c>
      <c r="K25" s="19">
        <v>0</v>
      </c>
      <c r="L25" s="19">
        <v>0</v>
      </c>
      <c r="M25" s="19">
        <v>0</v>
      </c>
      <c r="N25" s="18">
        <v>1</v>
      </c>
      <c r="O25" s="35">
        <v>1797186</v>
      </c>
      <c r="P25" s="18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36">
        <f t="shared" si="1"/>
        <v>1797186</v>
      </c>
    </row>
    <row r="26" spans="1:22" s="37" customFormat="1" x14ac:dyDescent="0.3">
      <c r="A26" s="30" t="s">
        <v>29</v>
      </c>
      <c r="B26" s="31" t="s">
        <v>64</v>
      </c>
      <c r="C26" s="32">
        <v>1987</v>
      </c>
      <c r="D26" s="33" t="s">
        <v>206</v>
      </c>
      <c r="E26" s="34">
        <v>9</v>
      </c>
      <c r="F26" s="18">
        <v>1</v>
      </c>
      <c r="G26" s="19">
        <v>2779.4</v>
      </c>
      <c r="H26" s="19">
        <v>2104.9</v>
      </c>
      <c r="I26" s="18">
        <v>150</v>
      </c>
      <c r="J26" s="19">
        <v>0</v>
      </c>
      <c r="K26" s="19">
        <v>0</v>
      </c>
      <c r="L26" s="19">
        <v>0</v>
      </c>
      <c r="M26" s="19">
        <v>0</v>
      </c>
      <c r="N26" s="18">
        <v>1</v>
      </c>
      <c r="O26" s="35">
        <v>1723435</v>
      </c>
      <c r="P26" s="18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36">
        <f t="shared" si="1"/>
        <v>1723435</v>
      </c>
    </row>
    <row r="27" spans="1:22" s="37" customFormat="1" x14ac:dyDescent="0.3">
      <c r="A27" s="30" t="s">
        <v>30</v>
      </c>
      <c r="B27" s="31" t="s">
        <v>65</v>
      </c>
      <c r="C27" s="32">
        <v>1990</v>
      </c>
      <c r="D27" s="33" t="s">
        <v>206</v>
      </c>
      <c r="E27" s="38">
        <v>9</v>
      </c>
      <c r="F27" s="38">
        <v>1</v>
      </c>
      <c r="G27" s="19">
        <v>2989.2</v>
      </c>
      <c r="H27" s="19">
        <v>1663.1</v>
      </c>
      <c r="I27" s="18">
        <v>255</v>
      </c>
      <c r="J27" s="19">
        <v>0</v>
      </c>
      <c r="K27" s="19">
        <v>0</v>
      </c>
      <c r="L27" s="19">
        <v>0</v>
      </c>
      <c r="M27" s="19">
        <v>0</v>
      </c>
      <c r="N27" s="18">
        <v>1</v>
      </c>
      <c r="O27" s="35">
        <v>1797186</v>
      </c>
      <c r="P27" s="18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36">
        <f t="shared" si="1"/>
        <v>1797186</v>
      </c>
    </row>
    <row r="28" spans="1:22" s="37" customFormat="1" x14ac:dyDescent="0.3">
      <c r="A28" s="30" t="s">
        <v>112</v>
      </c>
      <c r="B28" s="31" t="s">
        <v>82</v>
      </c>
      <c r="C28" s="32">
        <v>1990</v>
      </c>
      <c r="D28" s="33" t="s">
        <v>207</v>
      </c>
      <c r="E28" s="21" t="s">
        <v>83</v>
      </c>
      <c r="F28" s="18">
        <v>7</v>
      </c>
      <c r="G28" s="19">
        <v>5954</v>
      </c>
      <c r="H28" s="19">
        <v>4835.3999999999996</v>
      </c>
      <c r="I28" s="18">
        <v>341</v>
      </c>
      <c r="J28" s="19">
        <v>0</v>
      </c>
      <c r="K28" s="19">
        <v>0</v>
      </c>
      <c r="L28" s="19">
        <v>0</v>
      </c>
      <c r="M28" s="19">
        <v>0</v>
      </c>
      <c r="N28" s="18">
        <v>5</v>
      </c>
      <c r="O28" s="35">
        <v>8745331</v>
      </c>
      <c r="P28" s="18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36">
        <f t="shared" si="1"/>
        <v>8745331</v>
      </c>
    </row>
    <row r="29" spans="1:22" s="37" customFormat="1" x14ac:dyDescent="0.3">
      <c r="A29" s="30" t="s">
        <v>113</v>
      </c>
      <c r="B29" s="31" t="s">
        <v>70</v>
      </c>
      <c r="C29" s="32">
        <v>1991</v>
      </c>
      <c r="D29" s="33" t="s">
        <v>207</v>
      </c>
      <c r="E29" s="38">
        <v>9</v>
      </c>
      <c r="F29" s="38">
        <v>1</v>
      </c>
      <c r="G29" s="19">
        <v>3095.8</v>
      </c>
      <c r="H29" s="19">
        <v>2564.8000000000002</v>
      </c>
      <c r="I29" s="18">
        <v>179</v>
      </c>
      <c r="J29" s="19">
        <v>0</v>
      </c>
      <c r="K29" s="19">
        <v>0</v>
      </c>
      <c r="L29" s="19">
        <v>0</v>
      </c>
      <c r="M29" s="19">
        <v>0</v>
      </c>
      <c r="N29" s="18">
        <v>1</v>
      </c>
      <c r="O29" s="35">
        <v>1797186</v>
      </c>
      <c r="P29" s="18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36">
        <f t="shared" si="1"/>
        <v>1797186</v>
      </c>
    </row>
    <row r="30" spans="1:22" s="37" customFormat="1" x14ac:dyDescent="0.3">
      <c r="A30" s="30" t="s">
        <v>114</v>
      </c>
      <c r="B30" s="31" t="s">
        <v>71</v>
      </c>
      <c r="C30" s="32">
        <v>1989</v>
      </c>
      <c r="D30" s="33" t="s">
        <v>206</v>
      </c>
      <c r="E30" s="38">
        <v>14</v>
      </c>
      <c r="F30" s="38">
        <v>2</v>
      </c>
      <c r="G30" s="19">
        <v>4503.5</v>
      </c>
      <c r="H30" s="19" t="s">
        <v>72</v>
      </c>
      <c r="I30" s="18">
        <v>179</v>
      </c>
      <c r="J30" s="19">
        <v>0</v>
      </c>
      <c r="K30" s="19">
        <v>0</v>
      </c>
      <c r="L30" s="19">
        <v>0</v>
      </c>
      <c r="M30" s="19">
        <v>0</v>
      </c>
      <c r="N30" s="18">
        <v>2</v>
      </c>
      <c r="O30" s="35">
        <v>4363574</v>
      </c>
      <c r="P30" s="18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36">
        <f t="shared" si="1"/>
        <v>4363574</v>
      </c>
    </row>
    <row r="31" spans="1:22" s="37" customFormat="1" x14ac:dyDescent="0.3">
      <c r="A31" s="30" t="s">
        <v>80</v>
      </c>
      <c r="B31" s="31" t="s">
        <v>73</v>
      </c>
      <c r="C31" s="32">
        <v>1989</v>
      </c>
      <c r="D31" s="39" t="s">
        <v>67</v>
      </c>
      <c r="E31" s="38">
        <v>9</v>
      </c>
      <c r="F31" s="38">
        <v>2</v>
      </c>
      <c r="G31" s="19">
        <v>6884.5</v>
      </c>
      <c r="H31" s="19">
        <v>5862.3</v>
      </c>
      <c r="I31" s="18">
        <v>169</v>
      </c>
      <c r="J31" s="19">
        <v>0</v>
      </c>
      <c r="K31" s="19">
        <v>0</v>
      </c>
      <c r="L31" s="19">
        <v>0</v>
      </c>
      <c r="M31" s="19">
        <v>0</v>
      </c>
      <c r="N31" s="18">
        <v>2</v>
      </c>
      <c r="O31" s="35">
        <v>3527375</v>
      </c>
      <c r="P31" s="18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36">
        <f t="shared" si="1"/>
        <v>3527375</v>
      </c>
    </row>
    <row r="32" spans="1:22" s="37" customFormat="1" x14ac:dyDescent="0.3">
      <c r="A32" s="30" t="s">
        <v>115</v>
      </c>
      <c r="B32" s="31" t="s">
        <v>74</v>
      </c>
      <c r="C32" s="32">
        <v>1989</v>
      </c>
      <c r="D32" s="33" t="s">
        <v>206</v>
      </c>
      <c r="E32" s="38">
        <v>16</v>
      </c>
      <c r="F32" s="38">
        <v>2</v>
      </c>
      <c r="G32" s="19">
        <v>5178.1000000000004</v>
      </c>
      <c r="H32" s="19">
        <v>2853.5</v>
      </c>
      <c r="I32" s="18">
        <v>203</v>
      </c>
      <c r="J32" s="19">
        <v>0</v>
      </c>
      <c r="K32" s="19">
        <v>0</v>
      </c>
      <c r="L32" s="19">
        <v>0</v>
      </c>
      <c r="M32" s="19">
        <v>0</v>
      </c>
      <c r="N32" s="18">
        <v>2</v>
      </c>
      <c r="O32" s="35">
        <v>4733001</v>
      </c>
      <c r="P32" s="18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36">
        <f t="shared" si="1"/>
        <v>4733001</v>
      </c>
    </row>
    <row r="33" spans="1:22" s="37" customFormat="1" x14ac:dyDescent="0.3">
      <c r="A33" s="30" t="s">
        <v>116</v>
      </c>
      <c r="B33" s="31" t="s">
        <v>75</v>
      </c>
      <c r="C33" s="32">
        <v>1989</v>
      </c>
      <c r="D33" s="33" t="s">
        <v>206</v>
      </c>
      <c r="E33" s="34">
        <v>9</v>
      </c>
      <c r="F33" s="18">
        <v>1</v>
      </c>
      <c r="G33" s="19">
        <v>2836</v>
      </c>
      <c r="H33" s="19">
        <v>2123.5</v>
      </c>
      <c r="I33" s="18">
        <v>175</v>
      </c>
      <c r="J33" s="19">
        <v>0</v>
      </c>
      <c r="K33" s="19">
        <v>0</v>
      </c>
      <c r="L33" s="19">
        <v>0</v>
      </c>
      <c r="M33" s="19">
        <v>0</v>
      </c>
      <c r="N33" s="18">
        <v>1</v>
      </c>
      <c r="O33" s="35">
        <v>1797186</v>
      </c>
      <c r="P33" s="18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36">
        <f t="shared" si="1"/>
        <v>1797186</v>
      </c>
    </row>
    <row r="34" spans="1:22" s="37" customFormat="1" x14ac:dyDescent="0.3">
      <c r="A34" s="30" t="s">
        <v>117</v>
      </c>
      <c r="B34" s="31" t="s">
        <v>93</v>
      </c>
      <c r="C34" s="32">
        <v>1987</v>
      </c>
      <c r="D34" s="33" t="s">
        <v>206</v>
      </c>
      <c r="E34" s="34">
        <v>9</v>
      </c>
      <c r="F34" s="34">
        <v>2</v>
      </c>
      <c r="G34" s="19">
        <v>5373</v>
      </c>
      <c r="H34" s="19">
        <v>4779</v>
      </c>
      <c r="I34" s="18">
        <v>137</v>
      </c>
      <c r="J34" s="19">
        <v>0</v>
      </c>
      <c r="K34" s="19">
        <v>0</v>
      </c>
      <c r="L34" s="19">
        <v>0</v>
      </c>
      <c r="M34" s="19">
        <v>0</v>
      </c>
      <c r="N34" s="18">
        <v>2</v>
      </c>
      <c r="O34" s="35">
        <v>3594505</v>
      </c>
      <c r="P34" s="18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36">
        <f t="shared" si="1"/>
        <v>3594505</v>
      </c>
    </row>
    <row r="35" spans="1:22" s="37" customFormat="1" x14ac:dyDescent="0.3">
      <c r="A35" s="30" t="s">
        <v>118</v>
      </c>
      <c r="B35" s="31" t="s">
        <v>76</v>
      </c>
      <c r="C35" s="34">
        <v>1987</v>
      </c>
      <c r="D35" s="33" t="s">
        <v>206</v>
      </c>
      <c r="E35" s="40">
        <v>9</v>
      </c>
      <c r="F35" s="18">
        <v>1</v>
      </c>
      <c r="G35" s="19">
        <v>2754.1</v>
      </c>
      <c r="H35" s="19">
        <v>2095.4</v>
      </c>
      <c r="I35" s="18">
        <v>160</v>
      </c>
      <c r="J35" s="19">
        <v>0</v>
      </c>
      <c r="K35" s="19">
        <v>0</v>
      </c>
      <c r="L35" s="19">
        <v>0</v>
      </c>
      <c r="M35" s="19">
        <v>0</v>
      </c>
      <c r="N35" s="18">
        <v>1</v>
      </c>
      <c r="O35" s="35">
        <v>1723435</v>
      </c>
      <c r="P35" s="18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36">
        <f t="shared" si="1"/>
        <v>1723435</v>
      </c>
    </row>
    <row r="36" spans="1:22" s="37" customFormat="1" x14ac:dyDescent="0.3">
      <c r="A36" s="30" t="s">
        <v>119</v>
      </c>
      <c r="B36" s="31" t="s">
        <v>77</v>
      </c>
      <c r="C36" s="32">
        <v>1988</v>
      </c>
      <c r="D36" s="33" t="s">
        <v>206</v>
      </c>
      <c r="E36" s="34">
        <v>9</v>
      </c>
      <c r="F36" s="18">
        <v>1</v>
      </c>
      <c r="G36" s="19">
        <v>2897.4</v>
      </c>
      <c r="H36" s="19">
        <v>2231</v>
      </c>
      <c r="I36" s="18">
        <v>167</v>
      </c>
      <c r="J36" s="19">
        <v>0</v>
      </c>
      <c r="K36" s="19">
        <v>0</v>
      </c>
      <c r="L36" s="19">
        <v>0</v>
      </c>
      <c r="M36" s="19">
        <v>0</v>
      </c>
      <c r="N36" s="18">
        <v>1</v>
      </c>
      <c r="O36" s="35">
        <v>1723435</v>
      </c>
      <c r="P36" s="18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36">
        <f t="shared" si="1"/>
        <v>1723435</v>
      </c>
    </row>
    <row r="37" spans="1:22" s="37" customFormat="1" x14ac:dyDescent="0.3">
      <c r="A37" s="30" t="s">
        <v>120</v>
      </c>
      <c r="B37" s="31" t="s">
        <v>78</v>
      </c>
      <c r="C37" s="32">
        <v>1970</v>
      </c>
      <c r="D37" s="39" t="s">
        <v>67</v>
      </c>
      <c r="E37" s="21" t="s">
        <v>27</v>
      </c>
      <c r="F37" s="18">
        <v>4</v>
      </c>
      <c r="G37" s="19">
        <v>2710.5</v>
      </c>
      <c r="H37" s="19">
        <v>2430.5</v>
      </c>
      <c r="I37" s="18">
        <v>108</v>
      </c>
      <c r="J37" s="19">
        <v>0</v>
      </c>
      <c r="K37" s="19">
        <v>0</v>
      </c>
      <c r="L37" s="19">
        <v>1313</v>
      </c>
      <c r="M37" s="19">
        <v>2635223</v>
      </c>
      <c r="N37" s="18">
        <v>0</v>
      </c>
      <c r="O37" s="35">
        <v>0</v>
      </c>
      <c r="P37" s="18">
        <v>0</v>
      </c>
      <c r="Q37" s="19">
        <v>0</v>
      </c>
      <c r="R37" s="19">
        <v>1885</v>
      </c>
      <c r="S37" s="19">
        <v>906903</v>
      </c>
      <c r="T37" s="19">
        <v>0</v>
      </c>
      <c r="U37" s="19">
        <v>0</v>
      </c>
      <c r="V37" s="36">
        <f t="shared" si="1"/>
        <v>3542126</v>
      </c>
    </row>
    <row r="38" spans="1:22" s="37" customFormat="1" x14ac:dyDescent="0.3">
      <c r="A38" s="30" t="s">
        <v>121</v>
      </c>
      <c r="B38" s="31" t="s">
        <v>79</v>
      </c>
      <c r="C38" s="32">
        <v>1977</v>
      </c>
      <c r="D38" s="33" t="s">
        <v>206</v>
      </c>
      <c r="E38" s="21" t="s">
        <v>80</v>
      </c>
      <c r="F38" s="18">
        <v>2</v>
      </c>
      <c r="G38" s="19">
        <v>6640</v>
      </c>
      <c r="H38" s="19">
        <v>6144</v>
      </c>
      <c r="I38" s="18">
        <v>154</v>
      </c>
      <c r="J38" s="19">
        <v>1715760</v>
      </c>
      <c r="K38" s="19">
        <v>54060</v>
      </c>
      <c r="L38" s="19">
        <v>0</v>
      </c>
      <c r="M38" s="19">
        <v>0</v>
      </c>
      <c r="N38" s="18">
        <v>0</v>
      </c>
      <c r="O38" s="35">
        <v>0</v>
      </c>
      <c r="P38" s="18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36">
        <f t="shared" si="1"/>
        <v>1769820</v>
      </c>
    </row>
    <row r="39" spans="1:22" s="37" customFormat="1" x14ac:dyDescent="0.3">
      <c r="A39" s="30" t="s">
        <v>122</v>
      </c>
      <c r="B39" s="31" t="s">
        <v>81</v>
      </c>
      <c r="C39" s="32">
        <v>1988</v>
      </c>
      <c r="D39" s="33" t="s">
        <v>207</v>
      </c>
      <c r="E39" s="38">
        <v>9</v>
      </c>
      <c r="F39" s="38">
        <v>4</v>
      </c>
      <c r="G39" s="19">
        <v>6639.5</v>
      </c>
      <c r="H39" s="19">
        <v>3524.8</v>
      </c>
      <c r="I39" s="18">
        <v>196</v>
      </c>
      <c r="J39" s="19">
        <v>0</v>
      </c>
      <c r="K39" s="19">
        <v>0</v>
      </c>
      <c r="L39" s="19">
        <v>0</v>
      </c>
      <c r="M39" s="19">
        <v>0</v>
      </c>
      <c r="N39" s="18">
        <v>4</v>
      </c>
      <c r="O39" s="19">
        <v>7045090</v>
      </c>
      <c r="P39" s="18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36">
        <f t="shared" si="1"/>
        <v>7045090</v>
      </c>
    </row>
    <row r="40" spans="1:22" s="37" customFormat="1" x14ac:dyDescent="0.3">
      <c r="A40" s="30" t="s">
        <v>123</v>
      </c>
      <c r="B40" s="31" t="s">
        <v>152</v>
      </c>
      <c r="C40" s="32">
        <v>1947</v>
      </c>
      <c r="D40" s="39" t="s">
        <v>67</v>
      </c>
      <c r="E40" s="38">
        <v>3</v>
      </c>
      <c r="F40" s="38">
        <v>3</v>
      </c>
      <c r="G40" s="19">
        <v>1556</v>
      </c>
      <c r="H40" s="19">
        <v>1556</v>
      </c>
      <c r="I40" s="18">
        <v>61</v>
      </c>
      <c r="J40" s="19">
        <v>393925</v>
      </c>
      <c r="K40" s="19">
        <v>167385</v>
      </c>
      <c r="L40" s="19">
        <v>0</v>
      </c>
      <c r="M40" s="19">
        <v>0</v>
      </c>
      <c r="N40" s="18">
        <v>0</v>
      </c>
      <c r="O40" s="19">
        <v>0</v>
      </c>
      <c r="P40" s="18">
        <v>0</v>
      </c>
      <c r="Q40" s="19">
        <v>0</v>
      </c>
      <c r="R40" s="19">
        <v>1260</v>
      </c>
      <c r="S40" s="19">
        <v>790734</v>
      </c>
      <c r="T40" s="19">
        <v>0</v>
      </c>
      <c r="U40" s="19">
        <v>0</v>
      </c>
      <c r="V40" s="36">
        <f t="shared" si="1"/>
        <v>1352044</v>
      </c>
    </row>
    <row r="41" spans="1:22" s="37" customFormat="1" x14ac:dyDescent="0.3">
      <c r="A41" s="30" t="s">
        <v>124</v>
      </c>
      <c r="B41" s="31" t="s">
        <v>153</v>
      </c>
      <c r="C41" s="32">
        <v>1974</v>
      </c>
      <c r="D41" s="39" t="s">
        <v>67</v>
      </c>
      <c r="E41" s="38">
        <v>5</v>
      </c>
      <c r="F41" s="38">
        <v>6</v>
      </c>
      <c r="G41" s="19">
        <v>4723</v>
      </c>
      <c r="H41" s="19">
        <v>4723</v>
      </c>
      <c r="I41" s="18">
        <v>154</v>
      </c>
      <c r="J41" s="19">
        <v>0</v>
      </c>
      <c r="K41" s="19">
        <v>0</v>
      </c>
      <c r="L41" s="19">
        <v>1361</v>
      </c>
      <c r="M41" s="19">
        <v>3599178</v>
      </c>
      <c r="N41" s="18">
        <v>0</v>
      </c>
      <c r="O41" s="19">
        <v>0</v>
      </c>
      <c r="P41" s="18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36">
        <f t="shared" si="1"/>
        <v>3599178</v>
      </c>
    </row>
    <row r="42" spans="1:22" s="37" customFormat="1" x14ac:dyDescent="0.3">
      <c r="A42" s="30" t="s">
        <v>125</v>
      </c>
      <c r="B42" s="31" t="s">
        <v>209</v>
      </c>
      <c r="C42" s="32">
        <v>1963</v>
      </c>
      <c r="D42" s="33" t="s">
        <v>67</v>
      </c>
      <c r="E42" s="38">
        <v>3</v>
      </c>
      <c r="F42" s="38">
        <v>2</v>
      </c>
      <c r="G42" s="19">
        <v>884.4</v>
      </c>
      <c r="H42" s="19">
        <v>884.4</v>
      </c>
      <c r="I42" s="18">
        <v>49</v>
      </c>
      <c r="J42" s="19">
        <v>0</v>
      </c>
      <c r="K42" s="19">
        <v>0</v>
      </c>
      <c r="L42" s="19">
        <v>690</v>
      </c>
      <c r="M42" s="19">
        <v>986808</v>
      </c>
      <c r="N42" s="18">
        <v>0</v>
      </c>
      <c r="O42" s="19">
        <v>0</v>
      </c>
      <c r="P42" s="18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36">
        <f t="shared" si="1"/>
        <v>986808</v>
      </c>
    </row>
    <row r="43" spans="1:22" s="42" customFormat="1" x14ac:dyDescent="0.3">
      <c r="A43" s="145" t="s">
        <v>21</v>
      </c>
      <c r="B43" s="146"/>
      <c r="C43" s="25" t="s">
        <v>10</v>
      </c>
      <c r="D43" s="100" t="s">
        <v>10</v>
      </c>
      <c r="E43" s="26" t="s">
        <v>10</v>
      </c>
      <c r="F43" s="26" t="s">
        <v>10</v>
      </c>
      <c r="G43" s="27">
        <f>SUM(G20:G42)</f>
        <v>102155.29999999999</v>
      </c>
      <c r="H43" s="27">
        <f t="shared" ref="H43:V43" si="2">SUM(H20:H42)</f>
        <v>73695.600000000006</v>
      </c>
      <c r="I43" s="41">
        <f t="shared" si="2"/>
        <v>4192</v>
      </c>
      <c r="J43" s="27">
        <f t="shared" si="2"/>
        <v>2109685</v>
      </c>
      <c r="K43" s="27">
        <f t="shared" si="2"/>
        <v>221445</v>
      </c>
      <c r="L43" s="27">
        <f t="shared" si="2"/>
        <v>3364</v>
      </c>
      <c r="M43" s="27">
        <f t="shared" si="2"/>
        <v>7221209</v>
      </c>
      <c r="N43" s="41">
        <f t="shared" si="2"/>
        <v>36</v>
      </c>
      <c r="O43" s="27">
        <f t="shared" si="2"/>
        <v>66089527</v>
      </c>
      <c r="P43" s="27">
        <f t="shared" si="2"/>
        <v>0</v>
      </c>
      <c r="Q43" s="27">
        <f t="shared" si="2"/>
        <v>0</v>
      </c>
      <c r="R43" s="27">
        <f t="shared" si="2"/>
        <v>3145</v>
      </c>
      <c r="S43" s="27">
        <f t="shared" si="2"/>
        <v>1697637</v>
      </c>
      <c r="T43" s="27">
        <f t="shared" si="2"/>
        <v>0</v>
      </c>
      <c r="U43" s="27">
        <f t="shared" si="2"/>
        <v>0</v>
      </c>
      <c r="V43" s="27">
        <f t="shared" si="2"/>
        <v>77339503</v>
      </c>
    </row>
    <row r="44" spans="1:22" s="29" customFormat="1" x14ac:dyDescent="0.2">
      <c r="A44" s="147" t="s">
        <v>31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1:22" s="43" customFormat="1" x14ac:dyDescent="0.2">
      <c r="A45" s="21" t="s">
        <v>126</v>
      </c>
      <c r="B45" s="22" t="s">
        <v>204</v>
      </c>
      <c r="C45" s="18">
        <v>1961</v>
      </c>
      <c r="D45" s="39" t="s">
        <v>171</v>
      </c>
      <c r="E45" s="18">
        <v>2</v>
      </c>
      <c r="F45" s="18">
        <v>2</v>
      </c>
      <c r="G45" s="19">
        <v>520</v>
      </c>
      <c r="H45" s="19">
        <v>353</v>
      </c>
      <c r="I45" s="18">
        <v>27</v>
      </c>
      <c r="J45" s="36">
        <v>0</v>
      </c>
      <c r="K45" s="36">
        <v>0</v>
      </c>
      <c r="L45" s="19">
        <v>550</v>
      </c>
      <c r="M45" s="36">
        <v>886574</v>
      </c>
      <c r="N45" s="18">
        <v>0</v>
      </c>
      <c r="O45" s="19">
        <v>0</v>
      </c>
      <c r="P45" s="18">
        <v>0</v>
      </c>
      <c r="Q45" s="19">
        <v>0</v>
      </c>
      <c r="R45" s="19">
        <v>565</v>
      </c>
      <c r="S45" s="36">
        <v>608519</v>
      </c>
      <c r="T45" s="19">
        <v>0</v>
      </c>
      <c r="U45" s="36">
        <v>0</v>
      </c>
      <c r="V45" s="36">
        <f t="shared" ref="V45:V46" si="3">SUM(M45,O45,Q45,S45,U45,J45,K45)</f>
        <v>1495093</v>
      </c>
    </row>
    <row r="46" spans="1:22" s="43" customFormat="1" x14ac:dyDescent="0.2">
      <c r="A46" s="21" t="s">
        <v>127</v>
      </c>
      <c r="B46" s="22" t="s">
        <v>203</v>
      </c>
      <c r="C46" s="18">
        <v>1980</v>
      </c>
      <c r="D46" s="39" t="s">
        <v>67</v>
      </c>
      <c r="E46" s="18">
        <v>2</v>
      </c>
      <c r="F46" s="18">
        <v>2</v>
      </c>
      <c r="G46" s="19">
        <v>1228.2</v>
      </c>
      <c r="H46" s="19">
        <v>772.2</v>
      </c>
      <c r="I46" s="18">
        <v>33</v>
      </c>
      <c r="J46" s="36">
        <v>370384</v>
      </c>
      <c r="K46" s="36">
        <v>1879977</v>
      </c>
      <c r="L46" s="19">
        <v>603.5</v>
      </c>
      <c r="M46" s="36">
        <v>160331</v>
      </c>
      <c r="N46" s="18">
        <v>0</v>
      </c>
      <c r="O46" s="19">
        <v>0</v>
      </c>
      <c r="P46" s="18">
        <v>0</v>
      </c>
      <c r="Q46" s="19">
        <v>0</v>
      </c>
      <c r="R46" s="19">
        <v>0</v>
      </c>
      <c r="S46" s="36">
        <v>0</v>
      </c>
      <c r="T46" s="19">
        <v>0</v>
      </c>
      <c r="U46" s="36">
        <v>0</v>
      </c>
      <c r="V46" s="36">
        <f t="shared" si="3"/>
        <v>2410692</v>
      </c>
    </row>
    <row r="47" spans="1:22" s="42" customFormat="1" x14ac:dyDescent="0.3">
      <c r="A47" s="145" t="s">
        <v>32</v>
      </c>
      <c r="B47" s="145"/>
      <c r="C47" s="26" t="s">
        <v>10</v>
      </c>
      <c r="D47" s="120" t="s">
        <v>10</v>
      </c>
      <c r="E47" s="26" t="s">
        <v>10</v>
      </c>
      <c r="F47" s="26" t="s">
        <v>10</v>
      </c>
      <c r="G47" s="27">
        <f t="shared" ref="G47:V47" si="4">SUM(G45:G46)</f>
        <v>1748.2</v>
      </c>
      <c r="H47" s="27">
        <f t="shared" si="4"/>
        <v>1125.2</v>
      </c>
      <c r="I47" s="41">
        <f t="shared" si="4"/>
        <v>60</v>
      </c>
      <c r="J47" s="27">
        <f t="shared" si="4"/>
        <v>370384</v>
      </c>
      <c r="K47" s="27">
        <f t="shared" si="4"/>
        <v>1879977</v>
      </c>
      <c r="L47" s="27">
        <f t="shared" si="4"/>
        <v>1153.5</v>
      </c>
      <c r="M47" s="27">
        <f t="shared" si="4"/>
        <v>1046905</v>
      </c>
      <c r="N47" s="41">
        <f t="shared" si="4"/>
        <v>0</v>
      </c>
      <c r="O47" s="27">
        <f t="shared" si="4"/>
        <v>0</v>
      </c>
      <c r="P47" s="27">
        <f t="shared" si="4"/>
        <v>0</v>
      </c>
      <c r="Q47" s="27">
        <f t="shared" si="4"/>
        <v>0</v>
      </c>
      <c r="R47" s="27">
        <f t="shared" si="4"/>
        <v>565</v>
      </c>
      <c r="S47" s="27">
        <f t="shared" si="4"/>
        <v>608519</v>
      </c>
      <c r="T47" s="27">
        <f t="shared" si="4"/>
        <v>0</v>
      </c>
      <c r="U47" s="27">
        <f t="shared" si="4"/>
        <v>0</v>
      </c>
      <c r="V47" s="27">
        <f t="shared" si="4"/>
        <v>3905785</v>
      </c>
    </row>
    <row r="48" spans="1:22" s="29" customFormat="1" x14ac:dyDescent="0.2">
      <c r="A48" s="147" t="s">
        <v>141</v>
      </c>
      <c r="B48" s="148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1:22" s="47" customFormat="1" x14ac:dyDescent="0.3">
      <c r="A49" s="21" t="s">
        <v>128</v>
      </c>
      <c r="B49" s="22" t="s">
        <v>202</v>
      </c>
      <c r="C49" s="44">
        <v>1983</v>
      </c>
      <c r="D49" s="39" t="s">
        <v>67</v>
      </c>
      <c r="E49" s="18">
        <v>5</v>
      </c>
      <c r="F49" s="18">
        <v>2</v>
      </c>
      <c r="G49" s="45">
        <v>1370.9</v>
      </c>
      <c r="H49" s="45">
        <v>814</v>
      </c>
      <c r="I49" s="18">
        <v>52</v>
      </c>
      <c r="J49" s="19">
        <v>0</v>
      </c>
      <c r="K49" s="19">
        <v>0</v>
      </c>
      <c r="L49" s="45">
        <v>450</v>
      </c>
      <c r="M49" s="36">
        <v>1430632</v>
      </c>
      <c r="N49" s="46">
        <v>0</v>
      </c>
      <c r="O49" s="35">
        <v>0</v>
      </c>
      <c r="P49" s="46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6">
        <f t="shared" ref="V49:V52" si="5">SUM(M49,O49,Q49,S49,U49,J49,K49)</f>
        <v>1430632</v>
      </c>
    </row>
    <row r="50" spans="1:22" s="47" customFormat="1" x14ac:dyDescent="0.3">
      <c r="A50" s="21" t="s">
        <v>129</v>
      </c>
      <c r="B50" s="22" t="s">
        <v>178</v>
      </c>
      <c r="C50" s="44">
        <v>1980</v>
      </c>
      <c r="D50" s="39" t="s">
        <v>67</v>
      </c>
      <c r="E50" s="18">
        <v>5</v>
      </c>
      <c r="F50" s="18">
        <v>6</v>
      </c>
      <c r="G50" s="45">
        <v>4350.5</v>
      </c>
      <c r="H50" s="45">
        <v>2685.2</v>
      </c>
      <c r="I50" s="18">
        <v>253</v>
      </c>
      <c r="J50" s="19">
        <v>0</v>
      </c>
      <c r="K50" s="19">
        <v>0</v>
      </c>
      <c r="L50" s="45">
        <v>1670</v>
      </c>
      <c r="M50" s="36">
        <v>3046117</v>
      </c>
      <c r="N50" s="46">
        <v>0</v>
      </c>
      <c r="O50" s="35">
        <v>0</v>
      </c>
      <c r="P50" s="4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6">
        <f t="shared" si="5"/>
        <v>3046117</v>
      </c>
    </row>
    <row r="51" spans="1:22" s="47" customFormat="1" x14ac:dyDescent="0.3">
      <c r="A51" s="21" t="s">
        <v>130</v>
      </c>
      <c r="B51" s="22" t="s">
        <v>143</v>
      </c>
      <c r="C51" s="44">
        <v>1976</v>
      </c>
      <c r="D51" s="39" t="s">
        <v>67</v>
      </c>
      <c r="E51" s="18">
        <v>5</v>
      </c>
      <c r="F51" s="18">
        <v>4</v>
      </c>
      <c r="G51" s="45">
        <v>2730.2</v>
      </c>
      <c r="H51" s="45">
        <v>1786.7</v>
      </c>
      <c r="I51" s="18">
        <v>175</v>
      </c>
      <c r="J51" s="19">
        <v>0</v>
      </c>
      <c r="K51" s="19">
        <v>0</v>
      </c>
      <c r="L51" s="45">
        <v>730</v>
      </c>
      <c r="M51" s="36">
        <v>1721132</v>
      </c>
      <c r="N51" s="46">
        <v>0</v>
      </c>
      <c r="O51" s="35">
        <v>0</v>
      </c>
      <c r="P51" s="46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6">
        <f t="shared" si="5"/>
        <v>1721132</v>
      </c>
    </row>
    <row r="52" spans="1:22" s="47" customFormat="1" x14ac:dyDescent="0.3">
      <c r="A52" s="21" t="s">
        <v>131</v>
      </c>
      <c r="B52" s="22" t="s">
        <v>144</v>
      </c>
      <c r="C52" s="44">
        <v>1986</v>
      </c>
      <c r="D52" s="39" t="s">
        <v>67</v>
      </c>
      <c r="E52" s="18">
        <v>5</v>
      </c>
      <c r="F52" s="18">
        <v>6</v>
      </c>
      <c r="G52" s="45">
        <v>4551</v>
      </c>
      <c r="H52" s="45">
        <v>2749.9</v>
      </c>
      <c r="I52" s="18">
        <v>249</v>
      </c>
      <c r="J52" s="19">
        <v>1873160</v>
      </c>
      <c r="K52" s="19">
        <v>0</v>
      </c>
      <c r="L52" s="45">
        <v>0</v>
      </c>
      <c r="M52" s="36">
        <v>0</v>
      </c>
      <c r="N52" s="46">
        <v>0</v>
      </c>
      <c r="O52" s="35">
        <v>0</v>
      </c>
      <c r="P52" s="46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6">
        <f t="shared" si="5"/>
        <v>1873160</v>
      </c>
    </row>
    <row r="53" spans="1:22" s="42" customFormat="1" ht="18.75" customHeight="1" x14ac:dyDescent="0.3">
      <c r="A53" s="149" t="s">
        <v>142</v>
      </c>
      <c r="B53" s="150"/>
      <c r="C53" s="25" t="s">
        <v>10</v>
      </c>
      <c r="D53" s="100" t="s">
        <v>10</v>
      </c>
      <c r="E53" s="26" t="s">
        <v>10</v>
      </c>
      <c r="F53" s="26" t="s">
        <v>10</v>
      </c>
      <c r="G53" s="48">
        <f>SUM(G49:G52)</f>
        <v>13002.599999999999</v>
      </c>
      <c r="H53" s="48">
        <f t="shared" ref="H53:V53" si="6">SUM(H49:H52)</f>
        <v>8035.7999999999993</v>
      </c>
      <c r="I53" s="49">
        <f t="shared" si="6"/>
        <v>729</v>
      </c>
      <c r="J53" s="48">
        <f t="shared" si="6"/>
        <v>1873160</v>
      </c>
      <c r="K53" s="48">
        <f t="shared" si="6"/>
        <v>0</v>
      </c>
      <c r="L53" s="48">
        <f t="shared" si="6"/>
        <v>2850</v>
      </c>
      <c r="M53" s="48">
        <f t="shared" si="6"/>
        <v>6197881</v>
      </c>
      <c r="N53" s="49">
        <f t="shared" si="6"/>
        <v>0</v>
      </c>
      <c r="O53" s="48">
        <f t="shared" si="6"/>
        <v>0</v>
      </c>
      <c r="P53" s="48">
        <f t="shared" si="6"/>
        <v>0</v>
      </c>
      <c r="Q53" s="48">
        <f t="shared" si="6"/>
        <v>0</v>
      </c>
      <c r="R53" s="48">
        <f t="shared" si="6"/>
        <v>0</v>
      </c>
      <c r="S53" s="48">
        <f t="shared" si="6"/>
        <v>0</v>
      </c>
      <c r="T53" s="48">
        <f t="shared" si="6"/>
        <v>0</v>
      </c>
      <c r="U53" s="48">
        <f t="shared" si="6"/>
        <v>0</v>
      </c>
      <c r="V53" s="48">
        <f t="shared" si="6"/>
        <v>8071041</v>
      </c>
    </row>
    <row r="54" spans="1:22" s="29" customFormat="1" x14ac:dyDescent="0.2">
      <c r="A54" s="147" t="s">
        <v>22</v>
      </c>
      <c r="B54" s="148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</row>
    <row r="55" spans="1:22" s="37" customFormat="1" x14ac:dyDescent="0.25">
      <c r="A55" s="50" t="s">
        <v>132</v>
      </c>
      <c r="B55" s="51" t="s">
        <v>201</v>
      </c>
      <c r="C55" s="34">
        <v>1963</v>
      </c>
      <c r="D55" s="39" t="s">
        <v>67</v>
      </c>
      <c r="E55" s="34">
        <v>4</v>
      </c>
      <c r="F55" s="34">
        <v>3</v>
      </c>
      <c r="G55" s="13">
        <v>1681.2</v>
      </c>
      <c r="H55" s="14">
        <v>1584</v>
      </c>
      <c r="I55" s="18">
        <v>73</v>
      </c>
      <c r="J55" s="13">
        <v>1068091</v>
      </c>
      <c r="K55" s="13">
        <v>154732</v>
      </c>
      <c r="L55" s="13">
        <v>0</v>
      </c>
      <c r="M55" s="13">
        <v>0</v>
      </c>
      <c r="N55" s="18">
        <v>0</v>
      </c>
      <c r="O55" s="52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36">
        <f t="shared" ref="V55:V58" si="7">SUM(M55,O55,Q55,S55,U55,J55,K55)</f>
        <v>1222823</v>
      </c>
    </row>
    <row r="56" spans="1:22" s="37" customFormat="1" x14ac:dyDescent="0.3">
      <c r="A56" s="50" t="s">
        <v>133</v>
      </c>
      <c r="B56" s="53" t="s">
        <v>200</v>
      </c>
      <c r="C56" s="54">
        <v>1983</v>
      </c>
      <c r="D56" s="39" t="s">
        <v>67</v>
      </c>
      <c r="E56" s="55">
        <v>5</v>
      </c>
      <c r="F56" s="56">
        <v>8</v>
      </c>
      <c r="G56" s="57">
        <v>6456.8</v>
      </c>
      <c r="H56" s="57">
        <v>5833.6</v>
      </c>
      <c r="I56" s="58">
        <v>217</v>
      </c>
      <c r="J56" s="57">
        <v>0</v>
      </c>
      <c r="K56" s="59">
        <v>0</v>
      </c>
      <c r="L56" s="59">
        <v>2138</v>
      </c>
      <c r="M56" s="57">
        <v>4569225</v>
      </c>
      <c r="N56" s="60">
        <v>0</v>
      </c>
      <c r="O56" s="57">
        <v>0</v>
      </c>
      <c r="P56" s="57">
        <v>0</v>
      </c>
      <c r="Q56" s="57">
        <v>0</v>
      </c>
      <c r="R56" s="57">
        <v>0</v>
      </c>
      <c r="S56" s="61">
        <v>0</v>
      </c>
      <c r="T56" s="62">
        <v>0</v>
      </c>
      <c r="U56" s="57">
        <v>0</v>
      </c>
      <c r="V56" s="36">
        <f t="shared" si="7"/>
        <v>4569225</v>
      </c>
    </row>
    <row r="57" spans="1:22" s="37" customFormat="1" x14ac:dyDescent="0.3">
      <c r="A57" s="50" t="s">
        <v>134</v>
      </c>
      <c r="B57" s="63" t="s">
        <v>145</v>
      </c>
      <c r="C57" s="54">
        <v>1982</v>
      </c>
      <c r="D57" s="39" t="s">
        <v>67</v>
      </c>
      <c r="E57" s="55" t="s">
        <v>27</v>
      </c>
      <c r="F57" s="56">
        <v>6</v>
      </c>
      <c r="G57" s="57">
        <v>4546.6000000000004</v>
      </c>
      <c r="H57" s="57">
        <v>4151.5</v>
      </c>
      <c r="I57" s="58" t="s">
        <v>146</v>
      </c>
      <c r="J57" s="57">
        <v>0</v>
      </c>
      <c r="K57" s="59">
        <v>0</v>
      </c>
      <c r="L57" s="59">
        <v>1424</v>
      </c>
      <c r="M57" s="57">
        <v>4477171</v>
      </c>
      <c r="N57" s="60">
        <v>0</v>
      </c>
      <c r="O57" s="57">
        <v>0</v>
      </c>
      <c r="P57" s="57">
        <v>0</v>
      </c>
      <c r="Q57" s="57">
        <v>0</v>
      </c>
      <c r="R57" s="57">
        <v>0</v>
      </c>
      <c r="S57" s="61">
        <v>0</v>
      </c>
      <c r="T57" s="62">
        <v>0</v>
      </c>
      <c r="U57" s="57">
        <v>0</v>
      </c>
      <c r="V57" s="36">
        <f t="shared" si="7"/>
        <v>4477171</v>
      </c>
    </row>
    <row r="58" spans="1:22" s="37" customFormat="1" x14ac:dyDescent="0.3">
      <c r="A58" s="50" t="s">
        <v>135</v>
      </c>
      <c r="B58" s="64" t="s">
        <v>147</v>
      </c>
      <c r="C58" s="32">
        <v>1960</v>
      </c>
      <c r="D58" s="39" t="s">
        <v>67</v>
      </c>
      <c r="E58" s="34">
        <v>2</v>
      </c>
      <c r="F58" s="34">
        <v>3</v>
      </c>
      <c r="G58" s="11">
        <v>502.7</v>
      </c>
      <c r="H58" s="12">
        <v>346.7</v>
      </c>
      <c r="I58" s="18">
        <v>34</v>
      </c>
      <c r="J58" s="13">
        <v>0</v>
      </c>
      <c r="K58" s="13">
        <v>0</v>
      </c>
      <c r="L58" s="13">
        <v>502.7</v>
      </c>
      <c r="M58" s="13">
        <v>1002183</v>
      </c>
      <c r="N58" s="18">
        <v>0</v>
      </c>
      <c r="O58" s="11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36">
        <f t="shared" si="7"/>
        <v>1002183</v>
      </c>
    </row>
    <row r="59" spans="1:22" s="42" customFormat="1" x14ac:dyDescent="0.3">
      <c r="A59" s="145" t="s">
        <v>36</v>
      </c>
      <c r="B59" s="146"/>
      <c r="C59" s="25" t="s">
        <v>10</v>
      </c>
      <c r="D59" s="100" t="s">
        <v>10</v>
      </c>
      <c r="E59" s="26" t="s">
        <v>10</v>
      </c>
      <c r="F59" s="26" t="s">
        <v>10</v>
      </c>
      <c r="G59" s="48">
        <f t="shared" ref="G59:V59" si="8">SUM(G55:G58)</f>
        <v>13187.300000000001</v>
      </c>
      <c r="H59" s="48">
        <f t="shared" si="8"/>
        <v>11915.800000000001</v>
      </c>
      <c r="I59" s="49">
        <f t="shared" si="8"/>
        <v>324</v>
      </c>
      <c r="J59" s="48">
        <f t="shared" si="8"/>
        <v>1068091</v>
      </c>
      <c r="K59" s="48">
        <f t="shared" si="8"/>
        <v>154732</v>
      </c>
      <c r="L59" s="48">
        <f t="shared" si="8"/>
        <v>4064.7</v>
      </c>
      <c r="M59" s="48">
        <f t="shared" si="8"/>
        <v>10048579</v>
      </c>
      <c r="N59" s="65">
        <f t="shared" si="8"/>
        <v>0</v>
      </c>
      <c r="O59" s="48">
        <f t="shared" si="8"/>
        <v>0</v>
      </c>
      <c r="P59" s="48">
        <f t="shared" si="8"/>
        <v>0</v>
      </c>
      <c r="Q59" s="48">
        <f t="shared" si="8"/>
        <v>0</v>
      </c>
      <c r="R59" s="48">
        <f t="shared" si="8"/>
        <v>0</v>
      </c>
      <c r="S59" s="48">
        <f t="shared" si="8"/>
        <v>0</v>
      </c>
      <c r="T59" s="48">
        <f t="shared" si="8"/>
        <v>0</v>
      </c>
      <c r="U59" s="48">
        <f t="shared" si="8"/>
        <v>0</v>
      </c>
      <c r="V59" s="48">
        <f t="shared" si="8"/>
        <v>11271402</v>
      </c>
    </row>
    <row r="60" spans="1:22" s="29" customFormat="1" ht="19.5" customHeight="1" x14ac:dyDescent="0.2">
      <c r="A60" s="154" t="s">
        <v>33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6"/>
    </row>
    <row r="61" spans="1:22" s="15" customFormat="1" ht="38.25" customHeight="1" x14ac:dyDescent="0.2">
      <c r="A61" s="66" t="s">
        <v>136</v>
      </c>
      <c r="B61" s="22" t="s">
        <v>148</v>
      </c>
      <c r="C61" s="18">
        <v>1974</v>
      </c>
      <c r="D61" s="39" t="s">
        <v>67</v>
      </c>
      <c r="E61" s="18">
        <v>2</v>
      </c>
      <c r="F61" s="18">
        <v>3</v>
      </c>
      <c r="G61" s="13">
        <v>681.5</v>
      </c>
      <c r="H61" s="14">
        <v>432.5</v>
      </c>
      <c r="I61" s="46">
        <v>32</v>
      </c>
      <c r="J61" s="35">
        <v>330028</v>
      </c>
      <c r="K61" s="35">
        <v>0</v>
      </c>
      <c r="L61" s="35">
        <v>828</v>
      </c>
      <c r="M61" s="35">
        <v>1128237</v>
      </c>
      <c r="N61" s="46">
        <v>0</v>
      </c>
      <c r="O61" s="35">
        <v>0</v>
      </c>
      <c r="P61" s="46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6">
        <f t="shared" ref="V61:V62" si="9">SUM(M61,O61,Q61,S61,U61,J61,K61)</f>
        <v>1458265</v>
      </c>
    </row>
    <row r="62" spans="1:22" s="15" customFormat="1" x14ac:dyDescent="0.2">
      <c r="A62" s="66" t="s">
        <v>137</v>
      </c>
      <c r="B62" s="22" t="s">
        <v>149</v>
      </c>
      <c r="C62" s="18">
        <v>1973</v>
      </c>
      <c r="D62" s="39" t="s">
        <v>67</v>
      </c>
      <c r="E62" s="18">
        <v>2</v>
      </c>
      <c r="F62" s="18">
        <v>2</v>
      </c>
      <c r="G62" s="13">
        <v>735.5</v>
      </c>
      <c r="H62" s="14">
        <v>487.6</v>
      </c>
      <c r="I62" s="46">
        <v>40</v>
      </c>
      <c r="J62" s="35">
        <v>0</v>
      </c>
      <c r="K62" s="35">
        <v>0</v>
      </c>
      <c r="L62" s="35">
        <v>490</v>
      </c>
      <c r="M62" s="35">
        <v>993985</v>
      </c>
      <c r="N62" s="46">
        <v>0</v>
      </c>
      <c r="O62" s="35">
        <v>0</v>
      </c>
      <c r="P62" s="46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6">
        <f t="shared" si="9"/>
        <v>993985</v>
      </c>
    </row>
    <row r="63" spans="1:22" s="42" customFormat="1" ht="36.75" customHeight="1" x14ac:dyDescent="0.25">
      <c r="A63" s="151" t="s">
        <v>52</v>
      </c>
      <c r="B63" s="152"/>
      <c r="C63" s="26" t="s">
        <v>10</v>
      </c>
      <c r="D63" s="120" t="s">
        <v>10</v>
      </c>
      <c r="E63" s="26" t="s">
        <v>10</v>
      </c>
      <c r="F63" s="26" t="s">
        <v>10</v>
      </c>
      <c r="G63" s="67">
        <f t="shared" ref="G63:V63" si="10">SUM(G61:G62)</f>
        <v>1417</v>
      </c>
      <c r="H63" s="67">
        <f t="shared" si="10"/>
        <v>920.1</v>
      </c>
      <c r="I63" s="68">
        <f t="shared" si="10"/>
        <v>72</v>
      </c>
      <c r="J63" s="67">
        <f t="shared" si="10"/>
        <v>330028</v>
      </c>
      <c r="K63" s="67">
        <f t="shared" si="10"/>
        <v>0</v>
      </c>
      <c r="L63" s="67">
        <f t="shared" si="10"/>
        <v>1318</v>
      </c>
      <c r="M63" s="67">
        <f t="shared" si="10"/>
        <v>2122222</v>
      </c>
      <c r="N63" s="68">
        <f t="shared" si="10"/>
        <v>0</v>
      </c>
      <c r="O63" s="67">
        <f t="shared" si="10"/>
        <v>0</v>
      </c>
      <c r="P63" s="67">
        <f t="shared" si="10"/>
        <v>0</v>
      </c>
      <c r="Q63" s="67">
        <f t="shared" si="10"/>
        <v>0</v>
      </c>
      <c r="R63" s="67">
        <f t="shared" si="10"/>
        <v>0</v>
      </c>
      <c r="S63" s="67">
        <f t="shared" si="10"/>
        <v>0</v>
      </c>
      <c r="T63" s="67">
        <f t="shared" si="10"/>
        <v>0</v>
      </c>
      <c r="U63" s="67">
        <f t="shared" si="10"/>
        <v>0</v>
      </c>
      <c r="V63" s="67">
        <f t="shared" si="10"/>
        <v>2452250</v>
      </c>
    </row>
    <row r="64" spans="1:22" s="15" customFormat="1" x14ac:dyDescent="0.2">
      <c r="A64" s="147" t="s">
        <v>34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</row>
    <row r="65" spans="1:22" s="15" customFormat="1" ht="26.25" customHeight="1" x14ac:dyDescent="0.2">
      <c r="A65" s="66" t="s">
        <v>154</v>
      </c>
      <c r="B65" s="69" t="s">
        <v>199</v>
      </c>
      <c r="C65" s="18">
        <v>1960</v>
      </c>
      <c r="D65" s="39" t="s">
        <v>171</v>
      </c>
      <c r="E65" s="18">
        <v>3</v>
      </c>
      <c r="F65" s="18">
        <v>2</v>
      </c>
      <c r="G65" s="35">
        <v>1313</v>
      </c>
      <c r="H65" s="35">
        <v>777.34</v>
      </c>
      <c r="I65" s="46">
        <v>69</v>
      </c>
      <c r="J65" s="35">
        <v>0</v>
      </c>
      <c r="K65" s="35">
        <v>0</v>
      </c>
      <c r="L65" s="35">
        <v>717.6</v>
      </c>
      <c r="M65" s="35">
        <v>1070042</v>
      </c>
      <c r="N65" s="46">
        <v>0</v>
      </c>
      <c r="O65" s="35">
        <v>0</v>
      </c>
      <c r="P65" s="46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6">
        <f t="shared" ref="V65" si="11">SUM(M65,O65,Q65,S65,U65,J65,K65)</f>
        <v>1070042</v>
      </c>
    </row>
    <row r="66" spans="1:22" s="72" customFormat="1" x14ac:dyDescent="0.2">
      <c r="A66" s="153" t="s">
        <v>35</v>
      </c>
      <c r="B66" s="153"/>
      <c r="C66" s="26" t="s">
        <v>10</v>
      </c>
      <c r="D66" s="120" t="s">
        <v>10</v>
      </c>
      <c r="E66" s="26" t="s">
        <v>10</v>
      </c>
      <c r="F66" s="26" t="s">
        <v>10</v>
      </c>
      <c r="G66" s="70">
        <f>G65</f>
        <v>1313</v>
      </c>
      <c r="H66" s="70">
        <f t="shared" ref="H66:U66" si="12">H65</f>
        <v>777.34</v>
      </c>
      <c r="I66" s="71">
        <f t="shared" si="12"/>
        <v>69</v>
      </c>
      <c r="J66" s="70">
        <f t="shared" si="12"/>
        <v>0</v>
      </c>
      <c r="K66" s="70">
        <f t="shared" si="12"/>
        <v>0</v>
      </c>
      <c r="L66" s="70">
        <f t="shared" si="12"/>
        <v>717.6</v>
      </c>
      <c r="M66" s="70">
        <f t="shared" si="12"/>
        <v>1070042</v>
      </c>
      <c r="N66" s="71">
        <f t="shared" si="12"/>
        <v>0</v>
      </c>
      <c r="O66" s="70">
        <f t="shared" si="12"/>
        <v>0</v>
      </c>
      <c r="P66" s="71">
        <f t="shared" si="12"/>
        <v>0</v>
      </c>
      <c r="Q66" s="70">
        <f t="shared" si="12"/>
        <v>0</v>
      </c>
      <c r="R66" s="70">
        <f t="shared" si="12"/>
        <v>0</v>
      </c>
      <c r="S66" s="70">
        <f t="shared" si="12"/>
        <v>0</v>
      </c>
      <c r="T66" s="70">
        <f t="shared" si="12"/>
        <v>0</v>
      </c>
      <c r="U66" s="70">
        <f t="shared" si="12"/>
        <v>0</v>
      </c>
      <c r="V66" s="67">
        <f>V65</f>
        <v>1070042</v>
      </c>
    </row>
    <row r="67" spans="1:22" s="15" customFormat="1" x14ac:dyDescent="0.2">
      <c r="A67" s="157" t="s">
        <v>37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9"/>
    </row>
    <row r="68" spans="1:22" s="15" customFormat="1" x14ac:dyDescent="0.2">
      <c r="A68" s="66" t="s">
        <v>155</v>
      </c>
      <c r="B68" s="22" t="s">
        <v>150</v>
      </c>
      <c r="C68" s="18">
        <v>1990</v>
      </c>
      <c r="D68" s="39" t="s">
        <v>67</v>
      </c>
      <c r="E68" s="18">
        <v>4</v>
      </c>
      <c r="F68" s="18">
        <v>1</v>
      </c>
      <c r="G68" s="35">
        <v>1864</v>
      </c>
      <c r="H68" s="35">
        <v>1712</v>
      </c>
      <c r="I68" s="46">
        <v>128</v>
      </c>
      <c r="J68" s="35">
        <v>639818</v>
      </c>
      <c r="K68" s="35">
        <v>84648</v>
      </c>
      <c r="L68" s="35">
        <v>0</v>
      </c>
      <c r="M68" s="35">
        <v>0</v>
      </c>
      <c r="N68" s="46">
        <v>0</v>
      </c>
      <c r="O68" s="35">
        <v>0</v>
      </c>
      <c r="P68" s="46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6">
        <f t="shared" ref="V68" si="13">SUM(M68,O68,Q68,S68,U68,J68,K68)</f>
        <v>724466</v>
      </c>
    </row>
    <row r="69" spans="1:22" s="74" customFormat="1" x14ac:dyDescent="0.2">
      <c r="A69" s="153" t="s">
        <v>38</v>
      </c>
      <c r="B69" s="153"/>
      <c r="C69" s="26" t="s">
        <v>10</v>
      </c>
      <c r="D69" s="120" t="s">
        <v>10</v>
      </c>
      <c r="E69" s="26" t="s">
        <v>10</v>
      </c>
      <c r="F69" s="26" t="s">
        <v>10</v>
      </c>
      <c r="G69" s="70">
        <f>G68</f>
        <v>1864</v>
      </c>
      <c r="H69" s="70">
        <f t="shared" ref="H69:U69" si="14">H68</f>
        <v>1712</v>
      </c>
      <c r="I69" s="71">
        <f t="shared" si="14"/>
        <v>128</v>
      </c>
      <c r="J69" s="70">
        <f t="shared" si="14"/>
        <v>639818</v>
      </c>
      <c r="K69" s="70">
        <f t="shared" si="14"/>
        <v>84648</v>
      </c>
      <c r="L69" s="70">
        <f t="shared" si="14"/>
        <v>0</v>
      </c>
      <c r="M69" s="70">
        <f t="shared" si="14"/>
        <v>0</v>
      </c>
      <c r="N69" s="71">
        <f t="shared" si="14"/>
        <v>0</v>
      </c>
      <c r="O69" s="70">
        <f t="shared" si="14"/>
        <v>0</v>
      </c>
      <c r="P69" s="71">
        <f t="shared" si="14"/>
        <v>0</v>
      </c>
      <c r="Q69" s="70">
        <f t="shared" si="14"/>
        <v>0</v>
      </c>
      <c r="R69" s="70">
        <f t="shared" si="14"/>
        <v>0</v>
      </c>
      <c r="S69" s="70">
        <f t="shared" si="14"/>
        <v>0</v>
      </c>
      <c r="T69" s="70">
        <f t="shared" si="14"/>
        <v>0</v>
      </c>
      <c r="U69" s="70">
        <f t="shared" si="14"/>
        <v>0</v>
      </c>
      <c r="V69" s="67">
        <f>V68</f>
        <v>724466</v>
      </c>
    </row>
    <row r="70" spans="1:22" s="72" customFormat="1" ht="18.75" customHeight="1" x14ac:dyDescent="0.2">
      <c r="A70" s="154" t="s">
        <v>48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6"/>
    </row>
    <row r="71" spans="1:22" s="72" customFormat="1" x14ac:dyDescent="0.2">
      <c r="A71" s="66" t="s">
        <v>156</v>
      </c>
      <c r="B71" s="22" t="s">
        <v>198</v>
      </c>
      <c r="C71" s="18">
        <v>1965</v>
      </c>
      <c r="D71" s="39" t="s">
        <v>67</v>
      </c>
      <c r="E71" s="18">
        <v>3</v>
      </c>
      <c r="F71" s="18">
        <v>2</v>
      </c>
      <c r="G71" s="35">
        <v>1042.0999999999999</v>
      </c>
      <c r="H71" s="35">
        <v>611.1</v>
      </c>
      <c r="I71" s="46">
        <v>40</v>
      </c>
      <c r="J71" s="35">
        <v>225015</v>
      </c>
      <c r="K71" s="35">
        <v>0</v>
      </c>
      <c r="L71" s="35">
        <v>455</v>
      </c>
      <c r="M71" s="35">
        <v>1424357</v>
      </c>
      <c r="N71" s="46">
        <v>0</v>
      </c>
      <c r="O71" s="35">
        <v>0</v>
      </c>
      <c r="P71" s="46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6">
        <f t="shared" ref="V71:V72" si="15">SUM(M71,O71,Q71,S71,U71,J71,K71)</f>
        <v>1649372</v>
      </c>
    </row>
    <row r="72" spans="1:22" s="72" customFormat="1" x14ac:dyDescent="0.3">
      <c r="A72" s="66" t="s">
        <v>157</v>
      </c>
      <c r="B72" s="22" t="s">
        <v>197</v>
      </c>
      <c r="C72" s="18">
        <v>1964</v>
      </c>
      <c r="D72" s="33" t="s">
        <v>206</v>
      </c>
      <c r="E72" s="18">
        <v>2</v>
      </c>
      <c r="F72" s="18">
        <v>2</v>
      </c>
      <c r="G72" s="35">
        <v>422.7</v>
      </c>
      <c r="H72" s="35">
        <v>278</v>
      </c>
      <c r="I72" s="46">
        <v>18</v>
      </c>
      <c r="J72" s="35">
        <v>180694</v>
      </c>
      <c r="K72" s="35">
        <v>0</v>
      </c>
      <c r="L72" s="35">
        <v>280</v>
      </c>
      <c r="M72" s="35">
        <v>590182</v>
      </c>
      <c r="N72" s="46">
        <v>0</v>
      </c>
      <c r="O72" s="35">
        <v>0</v>
      </c>
      <c r="P72" s="46">
        <v>0</v>
      </c>
      <c r="Q72" s="35">
        <v>0</v>
      </c>
      <c r="R72" s="35">
        <v>410</v>
      </c>
      <c r="S72" s="35">
        <v>183558</v>
      </c>
      <c r="T72" s="35">
        <v>0</v>
      </c>
      <c r="U72" s="35">
        <v>0</v>
      </c>
      <c r="V72" s="36">
        <f t="shared" si="15"/>
        <v>954434</v>
      </c>
    </row>
    <row r="73" spans="1:22" s="72" customFormat="1" x14ac:dyDescent="0.2">
      <c r="A73" s="151" t="s">
        <v>49</v>
      </c>
      <c r="B73" s="151"/>
      <c r="C73" s="26" t="s">
        <v>10</v>
      </c>
      <c r="D73" s="120" t="s">
        <v>10</v>
      </c>
      <c r="E73" s="26" t="s">
        <v>10</v>
      </c>
      <c r="F73" s="26" t="s">
        <v>10</v>
      </c>
      <c r="G73" s="70">
        <f>SUM(G71:G72)</f>
        <v>1464.8</v>
      </c>
      <c r="H73" s="70">
        <f t="shared" ref="H73:V73" si="16">SUM(H71:H72)</f>
        <v>889.1</v>
      </c>
      <c r="I73" s="75">
        <f t="shared" si="16"/>
        <v>58</v>
      </c>
      <c r="J73" s="70">
        <f t="shared" si="16"/>
        <v>405709</v>
      </c>
      <c r="K73" s="70">
        <f t="shared" si="16"/>
        <v>0</v>
      </c>
      <c r="L73" s="70">
        <f t="shared" si="16"/>
        <v>735</v>
      </c>
      <c r="M73" s="70">
        <f t="shared" si="16"/>
        <v>2014539</v>
      </c>
      <c r="N73" s="75">
        <f t="shared" si="16"/>
        <v>0</v>
      </c>
      <c r="O73" s="70">
        <f t="shared" si="16"/>
        <v>0</v>
      </c>
      <c r="P73" s="70">
        <f t="shared" si="16"/>
        <v>0</v>
      </c>
      <c r="Q73" s="70">
        <f t="shared" si="16"/>
        <v>0</v>
      </c>
      <c r="R73" s="70">
        <f t="shared" si="16"/>
        <v>410</v>
      </c>
      <c r="S73" s="70">
        <f t="shared" si="16"/>
        <v>183558</v>
      </c>
      <c r="T73" s="70">
        <f t="shared" si="16"/>
        <v>0</v>
      </c>
      <c r="U73" s="70">
        <f t="shared" si="16"/>
        <v>0</v>
      </c>
      <c r="V73" s="70">
        <f t="shared" si="16"/>
        <v>2603806</v>
      </c>
    </row>
    <row r="74" spans="1:22" s="72" customFormat="1" ht="18.75" customHeight="1" x14ac:dyDescent="0.2">
      <c r="A74" s="154" t="s">
        <v>43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6"/>
    </row>
    <row r="75" spans="1:22" s="72" customFormat="1" x14ac:dyDescent="0.2">
      <c r="A75" s="50" t="s">
        <v>158</v>
      </c>
      <c r="B75" s="22" t="s">
        <v>196</v>
      </c>
      <c r="C75" s="18">
        <v>1968</v>
      </c>
      <c r="D75" s="39" t="s">
        <v>67</v>
      </c>
      <c r="E75" s="18">
        <v>3</v>
      </c>
      <c r="F75" s="18">
        <v>3</v>
      </c>
      <c r="G75" s="35">
        <v>2189.3000000000002</v>
      </c>
      <c r="H75" s="35">
        <v>1982.5</v>
      </c>
      <c r="I75" s="46">
        <v>96</v>
      </c>
      <c r="J75" s="35">
        <v>0</v>
      </c>
      <c r="K75" s="35">
        <v>0</v>
      </c>
      <c r="L75" s="35">
        <v>608</v>
      </c>
      <c r="M75" s="35">
        <v>1922830</v>
      </c>
      <c r="N75" s="46">
        <v>0</v>
      </c>
      <c r="O75" s="35">
        <v>0</v>
      </c>
      <c r="P75" s="46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6">
        <f t="shared" ref="V75" si="17">SUM(M75,O75,Q75,S75,U75,J75,K75)</f>
        <v>1922830</v>
      </c>
    </row>
    <row r="76" spans="1:22" s="72" customFormat="1" x14ac:dyDescent="0.2">
      <c r="A76" s="151" t="s">
        <v>44</v>
      </c>
      <c r="B76" s="151"/>
      <c r="C76" s="26" t="s">
        <v>10</v>
      </c>
      <c r="D76" s="120" t="s">
        <v>10</v>
      </c>
      <c r="E76" s="26" t="s">
        <v>10</v>
      </c>
      <c r="F76" s="26" t="s">
        <v>10</v>
      </c>
      <c r="G76" s="70">
        <f>G75</f>
        <v>2189.3000000000002</v>
      </c>
      <c r="H76" s="70">
        <f t="shared" ref="H76:I76" si="18">H75</f>
        <v>1982.5</v>
      </c>
      <c r="I76" s="71">
        <f t="shared" si="18"/>
        <v>96</v>
      </c>
      <c r="J76" s="70">
        <v>0</v>
      </c>
      <c r="K76" s="70">
        <f t="shared" ref="K76:Q76" si="19">K75</f>
        <v>0</v>
      </c>
      <c r="L76" s="70">
        <f t="shared" si="19"/>
        <v>608</v>
      </c>
      <c r="M76" s="70">
        <f t="shared" si="19"/>
        <v>1922830</v>
      </c>
      <c r="N76" s="71">
        <f t="shared" si="19"/>
        <v>0</v>
      </c>
      <c r="O76" s="70">
        <f t="shared" si="19"/>
        <v>0</v>
      </c>
      <c r="P76" s="71">
        <f t="shared" si="19"/>
        <v>0</v>
      </c>
      <c r="Q76" s="70">
        <f t="shared" si="19"/>
        <v>0</v>
      </c>
      <c r="R76" s="70">
        <v>0</v>
      </c>
      <c r="S76" s="70">
        <v>0</v>
      </c>
      <c r="T76" s="70">
        <f t="shared" ref="T76:U76" si="20">T75</f>
        <v>0</v>
      </c>
      <c r="U76" s="70">
        <f t="shared" si="20"/>
        <v>0</v>
      </c>
      <c r="V76" s="67">
        <f>V75</f>
        <v>1922830</v>
      </c>
    </row>
    <row r="77" spans="1:22" s="72" customFormat="1" x14ac:dyDescent="0.2">
      <c r="A77" s="154" t="s">
        <v>51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6"/>
    </row>
    <row r="78" spans="1:22" s="15" customFormat="1" x14ac:dyDescent="0.2">
      <c r="A78" s="66" t="s">
        <v>159</v>
      </c>
      <c r="B78" s="22" t="s">
        <v>151</v>
      </c>
      <c r="C78" s="18">
        <v>1999</v>
      </c>
      <c r="D78" s="39" t="s">
        <v>67</v>
      </c>
      <c r="E78" s="18">
        <v>9</v>
      </c>
      <c r="F78" s="18">
        <v>3</v>
      </c>
      <c r="G78" s="35">
        <v>5698.5</v>
      </c>
      <c r="H78" s="35">
        <v>3275.5</v>
      </c>
      <c r="I78" s="46">
        <v>278</v>
      </c>
      <c r="J78" s="35">
        <v>0</v>
      </c>
      <c r="K78" s="35">
        <v>0</v>
      </c>
      <c r="L78" s="35">
        <v>0</v>
      </c>
      <c r="M78" s="35">
        <v>0</v>
      </c>
      <c r="N78" s="46">
        <v>3</v>
      </c>
      <c r="O78" s="35">
        <v>1506738</v>
      </c>
      <c r="P78" s="46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6">
        <f t="shared" ref="V78" si="21">SUM(M78,O78,Q78,S78,U78,J78,K78)</f>
        <v>1506738</v>
      </c>
    </row>
    <row r="79" spans="1:22" s="72" customFormat="1" x14ac:dyDescent="0.2">
      <c r="A79" s="151" t="s">
        <v>39</v>
      </c>
      <c r="B79" s="151"/>
      <c r="C79" s="26" t="s">
        <v>10</v>
      </c>
      <c r="D79" s="120" t="s">
        <v>10</v>
      </c>
      <c r="E79" s="26" t="s">
        <v>10</v>
      </c>
      <c r="F79" s="26" t="s">
        <v>10</v>
      </c>
      <c r="G79" s="70">
        <f>G78</f>
        <v>5698.5</v>
      </c>
      <c r="H79" s="70">
        <f t="shared" ref="H79:U79" si="22">H78</f>
        <v>3275.5</v>
      </c>
      <c r="I79" s="71">
        <f t="shared" si="22"/>
        <v>278</v>
      </c>
      <c r="J79" s="70">
        <f t="shared" si="22"/>
        <v>0</v>
      </c>
      <c r="K79" s="70">
        <f t="shared" si="22"/>
        <v>0</v>
      </c>
      <c r="L79" s="70">
        <f t="shared" si="22"/>
        <v>0</v>
      </c>
      <c r="M79" s="70">
        <f t="shared" si="22"/>
        <v>0</v>
      </c>
      <c r="N79" s="71">
        <f t="shared" si="22"/>
        <v>3</v>
      </c>
      <c r="O79" s="70">
        <f t="shared" si="22"/>
        <v>1506738</v>
      </c>
      <c r="P79" s="71">
        <f t="shared" si="22"/>
        <v>0</v>
      </c>
      <c r="Q79" s="70">
        <f t="shared" si="22"/>
        <v>0</v>
      </c>
      <c r="R79" s="70">
        <f t="shared" si="22"/>
        <v>0</v>
      </c>
      <c r="S79" s="70">
        <f t="shared" si="22"/>
        <v>0</v>
      </c>
      <c r="T79" s="70">
        <f t="shared" si="22"/>
        <v>0</v>
      </c>
      <c r="U79" s="70">
        <f t="shared" si="22"/>
        <v>0</v>
      </c>
      <c r="V79" s="67">
        <f>V78</f>
        <v>1506738</v>
      </c>
    </row>
    <row r="80" spans="1:22" s="72" customFormat="1" ht="18.75" customHeight="1" x14ac:dyDescent="0.2">
      <c r="A80" s="154" t="s">
        <v>108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6"/>
    </row>
    <row r="81" spans="1:22" s="72" customFormat="1" x14ac:dyDescent="0.2">
      <c r="A81" s="66" t="s">
        <v>160</v>
      </c>
      <c r="B81" s="22" t="s">
        <v>166</v>
      </c>
      <c r="C81" s="18">
        <v>1961</v>
      </c>
      <c r="D81" s="39" t="s">
        <v>171</v>
      </c>
      <c r="E81" s="18">
        <v>2</v>
      </c>
      <c r="F81" s="18">
        <v>1</v>
      </c>
      <c r="G81" s="35">
        <v>320.8</v>
      </c>
      <c r="H81" s="76">
        <v>210.3</v>
      </c>
      <c r="I81" s="46">
        <v>33</v>
      </c>
      <c r="J81" s="35">
        <v>0</v>
      </c>
      <c r="K81" s="35">
        <v>0</v>
      </c>
      <c r="L81" s="35">
        <v>318</v>
      </c>
      <c r="M81" s="35">
        <v>595743</v>
      </c>
      <c r="N81" s="46">
        <v>0</v>
      </c>
      <c r="O81" s="35">
        <v>0</v>
      </c>
      <c r="P81" s="46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6">
        <f t="shared" ref="V81:V83" si="23">SUM(M81,O81,Q81,S81,U81,J81,K81)</f>
        <v>595743</v>
      </c>
    </row>
    <row r="82" spans="1:22" s="72" customFormat="1" x14ac:dyDescent="0.2">
      <c r="A82" s="66" t="s">
        <v>210</v>
      </c>
      <c r="B82" s="22" t="s">
        <v>167</v>
      </c>
      <c r="C82" s="18">
        <v>1962</v>
      </c>
      <c r="D82" s="39" t="s">
        <v>171</v>
      </c>
      <c r="E82" s="18">
        <v>2</v>
      </c>
      <c r="F82" s="18">
        <v>1</v>
      </c>
      <c r="G82" s="35">
        <v>294.2</v>
      </c>
      <c r="H82" s="77">
        <v>185</v>
      </c>
      <c r="I82" s="46">
        <v>7</v>
      </c>
      <c r="J82" s="35">
        <v>0</v>
      </c>
      <c r="K82" s="35">
        <v>0</v>
      </c>
      <c r="L82" s="35">
        <v>220</v>
      </c>
      <c r="M82" s="35">
        <v>428464</v>
      </c>
      <c r="N82" s="46">
        <v>0</v>
      </c>
      <c r="O82" s="35">
        <v>0</v>
      </c>
      <c r="P82" s="46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6">
        <f t="shared" si="23"/>
        <v>428464</v>
      </c>
    </row>
    <row r="83" spans="1:22" s="72" customFormat="1" x14ac:dyDescent="0.2">
      <c r="A83" s="151" t="s">
        <v>138</v>
      </c>
      <c r="B83" s="151"/>
      <c r="C83" s="26" t="s">
        <v>45</v>
      </c>
      <c r="D83" s="120" t="s">
        <v>45</v>
      </c>
      <c r="E83" s="26" t="s">
        <v>45</v>
      </c>
      <c r="F83" s="26" t="s">
        <v>45</v>
      </c>
      <c r="G83" s="70">
        <f>SUM(G81:G82)</f>
        <v>615</v>
      </c>
      <c r="H83" s="70">
        <f t="shared" ref="H83:U83" si="24">SUM(H81:H82)</f>
        <v>395.3</v>
      </c>
      <c r="I83" s="75">
        <f t="shared" si="24"/>
        <v>40</v>
      </c>
      <c r="J83" s="70">
        <f t="shared" si="24"/>
        <v>0</v>
      </c>
      <c r="K83" s="70">
        <f t="shared" si="24"/>
        <v>0</v>
      </c>
      <c r="L83" s="70">
        <f t="shared" si="24"/>
        <v>538</v>
      </c>
      <c r="M83" s="70">
        <f t="shared" si="24"/>
        <v>1024207</v>
      </c>
      <c r="N83" s="75">
        <f t="shared" si="24"/>
        <v>0</v>
      </c>
      <c r="O83" s="70">
        <f t="shared" si="24"/>
        <v>0</v>
      </c>
      <c r="P83" s="70">
        <f t="shared" si="24"/>
        <v>0</v>
      </c>
      <c r="Q83" s="70">
        <f t="shared" si="24"/>
        <v>0</v>
      </c>
      <c r="R83" s="70">
        <f t="shared" si="24"/>
        <v>0</v>
      </c>
      <c r="S83" s="70">
        <f t="shared" si="24"/>
        <v>0</v>
      </c>
      <c r="T83" s="70">
        <f t="shared" si="24"/>
        <v>0</v>
      </c>
      <c r="U83" s="70">
        <f t="shared" si="24"/>
        <v>0</v>
      </c>
      <c r="V83" s="36">
        <f t="shared" si="23"/>
        <v>1024207</v>
      </c>
    </row>
    <row r="84" spans="1:22" s="42" customFormat="1" ht="39.75" customHeight="1" x14ac:dyDescent="0.25">
      <c r="A84" s="148" t="s">
        <v>41</v>
      </c>
      <c r="B84" s="148"/>
      <c r="C84" s="26" t="s">
        <v>10</v>
      </c>
      <c r="D84" s="120" t="s">
        <v>10</v>
      </c>
      <c r="E84" s="26" t="s">
        <v>10</v>
      </c>
      <c r="F84" s="26" t="s">
        <v>10</v>
      </c>
      <c r="G84" s="120">
        <f t="shared" ref="G84:V84" si="25">G83+G79+G76+G73+G69+G66+G63+G59+G53++G47+G43</f>
        <v>144655</v>
      </c>
      <c r="H84" s="120">
        <f t="shared" si="25"/>
        <v>104724.24</v>
      </c>
      <c r="I84" s="120">
        <f t="shared" si="25"/>
        <v>6046</v>
      </c>
      <c r="J84" s="120">
        <f t="shared" si="25"/>
        <v>6796875</v>
      </c>
      <c r="K84" s="120">
        <f t="shared" si="25"/>
        <v>2340802</v>
      </c>
      <c r="L84" s="120">
        <f t="shared" si="25"/>
        <v>15348.8</v>
      </c>
      <c r="M84" s="120">
        <f t="shared" si="25"/>
        <v>32668414</v>
      </c>
      <c r="N84" s="120">
        <f t="shared" si="25"/>
        <v>39</v>
      </c>
      <c r="O84" s="120">
        <f t="shared" si="25"/>
        <v>67596265</v>
      </c>
      <c r="P84" s="120">
        <f t="shared" si="25"/>
        <v>0</v>
      </c>
      <c r="Q84" s="120">
        <f t="shared" si="25"/>
        <v>0</v>
      </c>
      <c r="R84" s="120">
        <f t="shared" si="25"/>
        <v>4120</v>
      </c>
      <c r="S84" s="120">
        <f t="shared" si="25"/>
        <v>2489714</v>
      </c>
      <c r="T84" s="120">
        <f t="shared" si="25"/>
        <v>0</v>
      </c>
      <c r="U84" s="120">
        <f t="shared" si="25"/>
        <v>0</v>
      </c>
      <c r="V84" s="120">
        <f t="shared" si="25"/>
        <v>111892070</v>
      </c>
    </row>
    <row r="85" spans="1:22" s="20" customFormat="1" x14ac:dyDescent="0.3">
      <c r="A85" s="160" t="s">
        <v>42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</row>
    <row r="86" spans="1:22" s="29" customFormat="1" x14ac:dyDescent="0.2">
      <c r="A86" s="147" t="s">
        <v>11</v>
      </c>
      <c r="B86" s="148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</row>
    <row r="87" spans="1:22" s="37" customFormat="1" x14ac:dyDescent="0.3">
      <c r="A87" s="30" t="s">
        <v>23</v>
      </c>
      <c r="B87" s="22" t="s">
        <v>63</v>
      </c>
      <c r="C87" s="18">
        <v>1988</v>
      </c>
      <c r="D87" s="33" t="s">
        <v>206</v>
      </c>
      <c r="E87" s="18">
        <v>9</v>
      </c>
      <c r="F87" s="18">
        <v>1</v>
      </c>
      <c r="G87" s="78">
        <v>2859.6</v>
      </c>
      <c r="H87" s="19">
        <v>2216.3000000000002</v>
      </c>
      <c r="I87" s="18">
        <v>187</v>
      </c>
      <c r="J87" s="79">
        <v>0</v>
      </c>
      <c r="K87" s="79">
        <v>0</v>
      </c>
      <c r="L87" s="79">
        <v>0</v>
      </c>
      <c r="M87" s="79">
        <v>0</v>
      </c>
      <c r="N87" s="44">
        <v>1</v>
      </c>
      <c r="O87" s="79">
        <v>1972015</v>
      </c>
      <c r="P87" s="44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36">
        <f t="shared" ref="V87:V106" si="26">SUM(M87,O87,Q87,S87,U87,J87,K87)</f>
        <v>1972015</v>
      </c>
    </row>
    <row r="88" spans="1:22" s="37" customFormat="1" x14ac:dyDescent="0.3">
      <c r="A88" s="30" t="s">
        <v>24</v>
      </c>
      <c r="B88" s="22" t="s">
        <v>68</v>
      </c>
      <c r="C88" s="44">
        <v>1989</v>
      </c>
      <c r="D88" s="33" t="s">
        <v>206</v>
      </c>
      <c r="E88" s="18">
        <v>9</v>
      </c>
      <c r="F88" s="18">
        <v>1</v>
      </c>
      <c r="G88" s="78">
        <v>2845.3</v>
      </c>
      <c r="H88" s="19">
        <v>2132.54</v>
      </c>
      <c r="I88" s="18">
        <v>173</v>
      </c>
      <c r="J88" s="79">
        <v>0</v>
      </c>
      <c r="K88" s="79">
        <v>0</v>
      </c>
      <c r="L88" s="79">
        <v>0</v>
      </c>
      <c r="M88" s="79">
        <v>0</v>
      </c>
      <c r="N88" s="44">
        <v>1</v>
      </c>
      <c r="O88" s="79">
        <v>1972025</v>
      </c>
      <c r="P88" s="44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36">
        <f t="shared" si="26"/>
        <v>1972025</v>
      </c>
    </row>
    <row r="89" spans="1:22" s="37" customFormat="1" x14ac:dyDescent="0.3">
      <c r="A89" s="30" t="s">
        <v>25</v>
      </c>
      <c r="B89" s="22" t="s">
        <v>61</v>
      </c>
      <c r="C89" s="44">
        <v>1988</v>
      </c>
      <c r="D89" s="33" t="s">
        <v>206</v>
      </c>
      <c r="E89" s="18">
        <v>9</v>
      </c>
      <c r="F89" s="18">
        <v>3</v>
      </c>
      <c r="G89" s="78">
        <v>6892.1</v>
      </c>
      <c r="H89" s="19">
        <v>5784.3</v>
      </c>
      <c r="I89" s="18">
        <v>236</v>
      </c>
      <c r="J89" s="79">
        <v>0</v>
      </c>
      <c r="K89" s="79">
        <v>0</v>
      </c>
      <c r="L89" s="79">
        <v>0</v>
      </c>
      <c r="M89" s="79">
        <v>0</v>
      </c>
      <c r="N89" s="44">
        <v>3</v>
      </c>
      <c r="O89" s="79">
        <v>6053665</v>
      </c>
      <c r="P89" s="44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36">
        <f t="shared" si="26"/>
        <v>6053665</v>
      </c>
    </row>
    <row r="90" spans="1:22" s="37" customFormat="1" x14ac:dyDescent="0.3">
      <c r="A90" s="30" t="s">
        <v>26</v>
      </c>
      <c r="B90" s="22" t="s">
        <v>66</v>
      </c>
      <c r="C90" s="44">
        <v>1989</v>
      </c>
      <c r="D90" s="39" t="s">
        <v>67</v>
      </c>
      <c r="E90" s="18">
        <v>9</v>
      </c>
      <c r="F90" s="18">
        <v>3</v>
      </c>
      <c r="G90" s="78">
        <v>6491.9</v>
      </c>
      <c r="H90" s="19">
        <v>5624.1</v>
      </c>
      <c r="I90" s="18">
        <v>279</v>
      </c>
      <c r="J90" s="79">
        <v>0</v>
      </c>
      <c r="K90" s="79">
        <v>0</v>
      </c>
      <c r="L90" s="79">
        <v>0</v>
      </c>
      <c r="M90" s="79">
        <v>0</v>
      </c>
      <c r="N90" s="44">
        <v>2</v>
      </c>
      <c r="O90" s="79">
        <v>4011370</v>
      </c>
      <c r="P90" s="44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36">
        <f t="shared" si="26"/>
        <v>4011370</v>
      </c>
    </row>
    <row r="91" spans="1:22" s="37" customFormat="1" x14ac:dyDescent="0.3">
      <c r="A91" s="30" t="s">
        <v>27</v>
      </c>
      <c r="B91" s="22" t="s">
        <v>69</v>
      </c>
      <c r="C91" s="44">
        <v>1991</v>
      </c>
      <c r="D91" s="33" t="s">
        <v>206</v>
      </c>
      <c r="E91" s="18">
        <v>10</v>
      </c>
      <c r="F91" s="18">
        <v>3</v>
      </c>
      <c r="G91" s="78">
        <v>7568.9</v>
      </c>
      <c r="H91" s="19">
        <v>4222.7</v>
      </c>
      <c r="I91" s="18">
        <v>274</v>
      </c>
      <c r="J91" s="79">
        <v>0</v>
      </c>
      <c r="K91" s="79">
        <v>0</v>
      </c>
      <c r="L91" s="79">
        <v>0</v>
      </c>
      <c r="M91" s="79">
        <v>0</v>
      </c>
      <c r="N91" s="44">
        <v>3</v>
      </c>
      <c r="O91" s="79">
        <v>6053045</v>
      </c>
      <c r="P91" s="44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36">
        <f t="shared" si="26"/>
        <v>6053045</v>
      </c>
    </row>
    <row r="92" spans="1:22" s="37" customFormat="1" x14ac:dyDescent="0.3">
      <c r="A92" s="30" t="s">
        <v>28</v>
      </c>
      <c r="B92" s="22" t="s">
        <v>84</v>
      </c>
      <c r="C92" s="18">
        <v>1989</v>
      </c>
      <c r="D92" s="33" t="s">
        <v>206</v>
      </c>
      <c r="E92" s="18">
        <v>9</v>
      </c>
      <c r="F92" s="18">
        <v>1</v>
      </c>
      <c r="G92" s="78">
        <v>2974.8</v>
      </c>
      <c r="H92" s="19">
        <v>1653.7</v>
      </c>
      <c r="I92" s="18">
        <v>267</v>
      </c>
      <c r="J92" s="79">
        <v>0</v>
      </c>
      <c r="K92" s="79">
        <v>0</v>
      </c>
      <c r="L92" s="79">
        <v>0</v>
      </c>
      <c r="M92" s="79">
        <v>0</v>
      </c>
      <c r="N92" s="44">
        <v>1</v>
      </c>
      <c r="O92" s="79">
        <v>1971905</v>
      </c>
      <c r="P92" s="44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36">
        <f t="shared" si="26"/>
        <v>1971905</v>
      </c>
    </row>
    <row r="93" spans="1:22" s="37" customFormat="1" x14ac:dyDescent="0.3">
      <c r="A93" s="30" t="s">
        <v>29</v>
      </c>
      <c r="B93" s="22" t="s">
        <v>85</v>
      </c>
      <c r="C93" s="44">
        <v>1989</v>
      </c>
      <c r="D93" s="33" t="s">
        <v>206</v>
      </c>
      <c r="E93" s="18">
        <v>9</v>
      </c>
      <c r="F93" s="18">
        <v>1</v>
      </c>
      <c r="G93" s="78">
        <v>3036</v>
      </c>
      <c r="H93" s="19">
        <v>1672.9</v>
      </c>
      <c r="I93" s="18">
        <v>204</v>
      </c>
      <c r="J93" s="79">
        <v>0</v>
      </c>
      <c r="K93" s="79">
        <v>0</v>
      </c>
      <c r="L93" s="79">
        <v>0</v>
      </c>
      <c r="M93" s="79">
        <v>0</v>
      </c>
      <c r="N93" s="44">
        <v>1</v>
      </c>
      <c r="O93" s="79">
        <v>1971845</v>
      </c>
      <c r="P93" s="44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36">
        <f t="shared" si="26"/>
        <v>1971845</v>
      </c>
    </row>
    <row r="94" spans="1:22" s="37" customFormat="1" x14ac:dyDescent="0.3">
      <c r="A94" s="30" t="s">
        <v>30</v>
      </c>
      <c r="B94" s="22" t="s">
        <v>86</v>
      </c>
      <c r="C94" s="44">
        <v>1990</v>
      </c>
      <c r="D94" s="33" t="s">
        <v>206</v>
      </c>
      <c r="E94" s="18">
        <v>10</v>
      </c>
      <c r="F94" s="18">
        <v>3</v>
      </c>
      <c r="G94" s="78">
        <v>7603.6</v>
      </c>
      <c r="H94" s="19">
        <v>4439.5</v>
      </c>
      <c r="I94" s="18">
        <v>332</v>
      </c>
      <c r="J94" s="79">
        <v>0</v>
      </c>
      <c r="K94" s="79">
        <v>0</v>
      </c>
      <c r="L94" s="79">
        <v>0</v>
      </c>
      <c r="M94" s="79">
        <v>0</v>
      </c>
      <c r="N94" s="44">
        <v>3</v>
      </c>
      <c r="O94" s="79">
        <v>6053015</v>
      </c>
      <c r="P94" s="44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36">
        <f t="shared" si="26"/>
        <v>6053015</v>
      </c>
    </row>
    <row r="95" spans="1:22" s="37" customFormat="1" x14ac:dyDescent="0.3">
      <c r="A95" s="30" t="s">
        <v>112</v>
      </c>
      <c r="B95" s="22" t="s">
        <v>87</v>
      </c>
      <c r="C95" s="44">
        <v>1991</v>
      </c>
      <c r="D95" s="39" t="s">
        <v>67</v>
      </c>
      <c r="E95" s="18">
        <v>9</v>
      </c>
      <c r="F95" s="18">
        <v>2</v>
      </c>
      <c r="G95" s="78">
        <v>2508.4</v>
      </c>
      <c r="H95" s="19">
        <v>1924.5</v>
      </c>
      <c r="I95" s="18">
        <v>215</v>
      </c>
      <c r="J95" s="79">
        <v>0</v>
      </c>
      <c r="K95" s="79">
        <v>0</v>
      </c>
      <c r="L95" s="79">
        <v>0</v>
      </c>
      <c r="M95" s="79">
        <v>0</v>
      </c>
      <c r="N95" s="44">
        <v>2</v>
      </c>
      <c r="O95" s="79">
        <v>4014980</v>
      </c>
      <c r="P95" s="44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36">
        <f t="shared" si="26"/>
        <v>4014980</v>
      </c>
    </row>
    <row r="96" spans="1:22" s="37" customFormat="1" x14ac:dyDescent="0.3">
      <c r="A96" s="30" t="s">
        <v>113</v>
      </c>
      <c r="B96" s="22" t="s">
        <v>88</v>
      </c>
      <c r="C96" s="44">
        <v>1988</v>
      </c>
      <c r="D96" s="33" t="s">
        <v>206</v>
      </c>
      <c r="E96" s="18">
        <v>9</v>
      </c>
      <c r="F96" s="18">
        <v>3</v>
      </c>
      <c r="G96" s="78">
        <v>6892.1</v>
      </c>
      <c r="H96" s="19">
        <v>5951.7</v>
      </c>
      <c r="I96" s="18">
        <v>225</v>
      </c>
      <c r="J96" s="79">
        <v>0</v>
      </c>
      <c r="K96" s="79">
        <v>0</v>
      </c>
      <c r="L96" s="79">
        <v>0</v>
      </c>
      <c r="M96" s="79">
        <v>0</v>
      </c>
      <c r="N96" s="44">
        <v>3</v>
      </c>
      <c r="O96" s="79">
        <v>6053665</v>
      </c>
      <c r="P96" s="44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36">
        <f t="shared" si="26"/>
        <v>6053665</v>
      </c>
    </row>
    <row r="97" spans="1:23" s="37" customFormat="1" x14ac:dyDescent="0.3">
      <c r="A97" s="30" t="s">
        <v>114</v>
      </c>
      <c r="B97" s="22" t="s">
        <v>89</v>
      </c>
      <c r="C97" s="44">
        <v>1990</v>
      </c>
      <c r="D97" s="39" t="s">
        <v>67</v>
      </c>
      <c r="E97" s="18">
        <v>9</v>
      </c>
      <c r="F97" s="18">
        <v>6</v>
      </c>
      <c r="G97" s="78">
        <v>18345.099999999999</v>
      </c>
      <c r="H97" s="19">
        <v>16123.4</v>
      </c>
      <c r="I97" s="18">
        <v>479</v>
      </c>
      <c r="J97" s="79">
        <v>0</v>
      </c>
      <c r="K97" s="79">
        <v>0</v>
      </c>
      <c r="L97" s="79">
        <v>0</v>
      </c>
      <c r="M97" s="79">
        <v>0</v>
      </c>
      <c r="N97" s="44">
        <v>6</v>
      </c>
      <c r="O97" s="79">
        <v>12171230</v>
      </c>
      <c r="P97" s="44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36">
        <f t="shared" si="26"/>
        <v>12171230</v>
      </c>
    </row>
    <row r="98" spans="1:23" s="37" customFormat="1" x14ac:dyDescent="0.3">
      <c r="A98" s="30" t="s">
        <v>80</v>
      </c>
      <c r="B98" s="22" t="s">
        <v>90</v>
      </c>
      <c r="C98" s="44">
        <v>1981</v>
      </c>
      <c r="D98" s="33" t="s">
        <v>206</v>
      </c>
      <c r="E98" s="18">
        <v>9</v>
      </c>
      <c r="F98" s="18">
        <v>1</v>
      </c>
      <c r="G98" s="78">
        <v>3084.9</v>
      </c>
      <c r="H98" s="19">
        <v>2154.1999999999998</v>
      </c>
      <c r="I98" s="18">
        <v>201</v>
      </c>
      <c r="J98" s="79">
        <v>0</v>
      </c>
      <c r="K98" s="79">
        <v>0</v>
      </c>
      <c r="L98" s="79">
        <v>0</v>
      </c>
      <c r="M98" s="79">
        <v>0</v>
      </c>
      <c r="N98" s="44">
        <v>1</v>
      </c>
      <c r="O98" s="79">
        <v>1971805</v>
      </c>
      <c r="P98" s="44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36">
        <f t="shared" si="26"/>
        <v>1971805</v>
      </c>
    </row>
    <row r="99" spans="1:23" s="37" customFormat="1" x14ac:dyDescent="0.3">
      <c r="A99" s="30" t="s">
        <v>115</v>
      </c>
      <c r="B99" s="22" t="s">
        <v>91</v>
      </c>
      <c r="C99" s="44">
        <v>1987</v>
      </c>
      <c r="D99" s="33" t="s">
        <v>206</v>
      </c>
      <c r="E99" s="18">
        <v>9</v>
      </c>
      <c r="F99" s="18">
        <v>4</v>
      </c>
      <c r="G99" s="79">
        <v>6832.1</v>
      </c>
      <c r="H99" s="45">
        <v>3621.5</v>
      </c>
      <c r="I99" s="44">
        <v>226</v>
      </c>
      <c r="J99" s="79">
        <v>0</v>
      </c>
      <c r="K99" s="79">
        <v>0</v>
      </c>
      <c r="L99" s="79">
        <v>0</v>
      </c>
      <c r="M99" s="79">
        <v>0</v>
      </c>
      <c r="N99" s="44">
        <v>4</v>
      </c>
      <c r="O99" s="79">
        <v>8170620</v>
      </c>
      <c r="P99" s="44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36">
        <f t="shared" si="26"/>
        <v>8170620</v>
      </c>
    </row>
    <row r="100" spans="1:23" s="37" customFormat="1" x14ac:dyDescent="0.3">
      <c r="A100" s="30" t="s">
        <v>116</v>
      </c>
      <c r="B100" s="22" t="s">
        <v>92</v>
      </c>
      <c r="C100" s="44">
        <v>1989</v>
      </c>
      <c r="D100" s="33" t="s">
        <v>207</v>
      </c>
      <c r="E100" s="18" t="s">
        <v>83</v>
      </c>
      <c r="F100" s="18">
        <v>7</v>
      </c>
      <c r="G100" s="45">
        <v>14404.88</v>
      </c>
      <c r="H100" s="45">
        <v>12394.5</v>
      </c>
      <c r="I100" s="44">
        <v>373</v>
      </c>
      <c r="J100" s="79">
        <v>0</v>
      </c>
      <c r="K100" s="79">
        <v>0</v>
      </c>
      <c r="L100" s="79">
        <v>0</v>
      </c>
      <c r="M100" s="79">
        <v>0</v>
      </c>
      <c r="N100" s="44">
        <v>5</v>
      </c>
      <c r="O100" s="79">
        <v>9451269</v>
      </c>
      <c r="P100" s="44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36">
        <f t="shared" si="26"/>
        <v>9451269</v>
      </c>
    </row>
    <row r="101" spans="1:23" s="37" customFormat="1" x14ac:dyDescent="0.3">
      <c r="A101" s="30" t="s">
        <v>117</v>
      </c>
      <c r="B101" s="22" t="s">
        <v>59</v>
      </c>
      <c r="C101" s="44">
        <v>1987</v>
      </c>
      <c r="D101" s="33" t="s">
        <v>206</v>
      </c>
      <c r="E101" s="18">
        <v>9</v>
      </c>
      <c r="F101" s="18">
        <v>4</v>
      </c>
      <c r="G101" s="79">
        <v>10674</v>
      </c>
      <c r="H101" s="45">
        <v>9502</v>
      </c>
      <c r="I101" s="44">
        <v>153</v>
      </c>
      <c r="J101" s="79">
        <v>0</v>
      </c>
      <c r="K101" s="79">
        <v>0</v>
      </c>
      <c r="L101" s="79">
        <v>0</v>
      </c>
      <c r="M101" s="79">
        <v>0</v>
      </c>
      <c r="N101" s="44">
        <v>0</v>
      </c>
      <c r="O101" s="79">
        <v>0</v>
      </c>
      <c r="P101" s="44">
        <v>0</v>
      </c>
      <c r="Q101" s="79">
        <v>0</v>
      </c>
      <c r="R101" s="79">
        <v>4870</v>
      </c>
      <c r="S101" s="79">
        <v>2684203</v>
      </c>
      <c r="T101" s="79">
        <v>0</v>
      </c>
      <c r="U101" s="79">
        <v>0</v>
      </c>
      <c r="V101" s="36">
        <f t="shared" si="26"/>
        <v>2684203</v>
      </c>
    </row>
    <row r="102" spans="1:23" s="37" customFormat="1" x14ac:dyDescent="0.3">
      <c r="A102" s="30" t="s">
        <v>118</v>
      </c>
      <c r="B102" s="22" t="s">
        <v>93</v>
      </c>
      <c r="C102" s="44">
        <v>1987</v>
      </c>
      <c r="D102" s="33" t="s">
        <v>206</v>
      </c>
      <c r="E102" s="18">
        <v>9</v>
      </c>
      <c r="F102" s="18">
        <v>2</v>
      </c>
      <c r="G102" s="79">
        <v>5373</v>
      </c>
      <c r="H102" s="45">
        <v>4779</v>
      </c>
      <c r="I102" s="44">
        <v>137</v>
      </c>
      <c r="J102" s="79">
        <v>0</v>
      </c>
      <c r="K102" s="79">
        <v>0</v>
      </c>
      <c r="L102" s="79">
        <v>0</v>
      </c>
      <c r="M102" s="79">
        <v>0</v>
      </c>
      <c r="N102" s="44">
        <v>0</v>
      </c>
      <c r="O102" s="79">
        <v>0</v>
      </c>
      <c r="P102" s="44">
        <v>0</v>
      </c>
      <c r="Q102" s="79">
        <v>0</v>
      </c>
      <c r="R102" s="79">
        <v>4880</v>
      </c>
      <c r="S102" s="79">
        <v>1433473</v>
      </c>
      <c r="T102" s="79">
        <v>0</v>
      </c>
      <c r="U102" s="79">
        <v>0</v>
      </c>
      <c r="V102" s="36">
        <f t="shared" si="26"/>
        <v>1433473</v>
      </c>
    </row>
    <row r="103" spans="1:23" s="37" customFormat="1" x14ac:dyDescent="0.3">
      <c r="A103" s="30" t="s">
        <v>119</v>
      </c>
      <c r="B103" s="22" t="s">
        <v>94</v>
      </c>
      <c r="C103" s="44">
        <v>1971</v>
      </c>
      <c r="D103" s="39" t="s">
        <v>67</v>
      </c>
      <c r="E103" s="18">
        <v>5</v>
      </c>
      <c r="F103" s="18">
        <v>4</v>
      </c>
      <c r="G103" s="79">
        <v>3758</v>
      </c>
      <c r="H103" s="45">
        <v>3459</v>
      </c>
      <c r="I103" s="44">
        <v>84</v>
      </c>
      <c r="J103" s="79">
        <v>0</v>
      </c>
      <c r="K103" s="79">
        <v>0</v>
      </c>
      <c r="L103" s="79">
        <v>901</v>
      </c>
      <c r="M103" s="79">
        <v>2362422</v>
      </c>
      <c r="N103" s="44">
        <v>0</v>
      </c>
      <c r="O103" s="79">
        <v>0</v>
      </c>
      <c r="P103" s="44">
        <v>0</v>
      </c>
      <c r="Q103" s="79">
        <v>0</v>
      </c>
      <c r="R103" s="79">
        <v>2180</v>
      </c>
      <c r="S103" s="79">
        <v>657522</v>
      </c>
      <c r="T103" s="79">
        <v>0</v>
      </c>
      <c r="U103" s="79">
        <v>0</v>
      </c>
      <c r="V103" s="36">
        <f t="shared" si="26"/>
        <v>3019944</v>
      </c>
    </row>
    <row r="104" spans="1:23" s="37" customFormat="1" x14ac:dyDescent="0.3">
      <c r="A104" s="30" t="s">
        <v>120</v>
      </c>
      <c r="B104" s="22" t="s">
        <v>95</v>
      </c>
      <c r="C104" s="44">
        <v>1971</v>
      </c>
      <c r="D104" s="39" t="s">
        <v>67</v>
      </c>
      <c r="E104" s="18">
        <v>5</v>
      </c>
      <c r="F104" s="18">
        <v>4</v>
      </c>
      <c r="G104" s="79">
        <v>2934</v>
      </c>
      <c r="H104" s="45">
        <v>2634</v>
      </c>
      <c r="I104" s="44">
        <v>106</v>
      </c>
      <c r="J104" s="79">
        <v>0</v>
      </c>
      <c r="K104" s="79">
        <v>0</v>
      </c>
      <c r="L104" s="79">
        <v>980</v>
      </c>
      <c r="M104" s="79">
        <v>2569560</v>
      </c>
      <c r="N104" s="44">
        <v>0</v>
      </c>
      <c r="O104" s="79">
        <v>0</v>
      </c>
      <c r="P104" s="44">
        <v>0</v>
      </c>
      <c r="Q104" s="79">
        <v>0</v>
      </c>
      <c r="R104" s="79">
        <v>2180</v>
      </c>
      <c r="S104" s="79">
        <v>759246</v>
      </c>
      <c r="T104" s="79">
        <v>0</v>
      </c>
      <c r="U104" s="79">
        <v>0</v>
      </c>
      <c r="V104" s="36">
        <f t="shared" si="26"/>
        <v>3328806</v>
      </c>
    </row>
    <row r="105" spans="1:23" s="37" customFormat="1" x14ac:dyDescent="0.3">
      <c r="A105" s="30" t="s">
        <v>121</v>
      </c>
      <c r="B105" s="22" t="s">
        <v>96</v>
      </c>
      <c r="C105" s="44">
        <v>1983</v>
      </c>
      <c r="D105" s="33" t="s">
        <v>206</v>
      </c>
      <c r="E105" s="18">
        <v>5.9</v>
      </c>
      <c r="F105" s="18">
        <v>10</v>
      </c>
      <c r="G105" s="79">
        <v>16576</v>
      </c>
      <c r="H105" s="45">
        <v>14081</v>
      </c>
      <c r="I105" s="44">
        <v>380</v>
      </c>
      <c r="J105" s="79">
        <v>0</v>
      </c>
      <c r="K105" s="79">
        <v>0</v>
      </c>
      <c r="L105" s="79">
        <v>0</v>
      </c>
      <c r="M105" s="79">
        <v>0</v>
      </c>
      <c r="N105" s="44">
        <v>0</v>
      </c>
      <c r="O105" s="79">
        <v>0</v>
      </c>
      <c r="P105" s="44">
        <v>0</v>
      </c>
      <c r="Q105" s="79">
        <v>0</v>
      </c>
      <c r="R105" s="79">
        <v>8260</v>
      </c>
      <c r="S105" s="79">
        <v>5478486</v>
      </c>
      <c r="T105" s="79">
        <v>0</v>
      </c>
      <c r="U105" s="79">
        <v>0</v>
      </c>
      <c r="V105" s="36">
        <f t="shared" si="26"/>
        <v>5478486</v>
      </c>
    </row>
    <row r="106" spans="1:23" s="37" customFormat="1" x14ac:dyDescent="0.3">
      <c r="A106" s="30" t="s">
        <v>122</v>
      </c>
      <c r="B106" s="22" t="s">
        <v>211</v>
      </c>
      <c r="C106" s="44">
        <v>1959</v>
      </c>
      <c r="D106" s="33" t="s">
        <v>67</v>
      </c>
      <c r="E106" s="18">
        <v>3</v>
      </c>
      <c r="F106" s="18">
        <v>2</v>
      </c>
      <c r="G106" s="79">
        <v>1797</v>
      </c>
      <c r="H106" s="79">
        <v>539</v>
      </c>
      <c r="I106" s="44">
        <v>36</v>
      </c>
      <c r="J106" s="80">
        <v>583837</v>
      </c>
      <c r="K106" s="79">
        <v>146412</v>
      </c>
      <c r="L106" s="79">
        <v>0</v>
      </c>
      <c r="M106" s="79">
        <v>0</v>
      </c>
      <c r="N106" s="44">
        <v>0</v>
      </c>
      <c r="O106" s="79">
        <v>0</v>
      </c>
      <c r="P106" s="44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36">
        <f t="shared" si="26"/>
        <v>730249</v>
      </c>
    </row>
    <row r="107" spans="1:23" s="42" customFormat="1" x14ac:dyDescent="0.3">
      <c r="A107" s="145" t="s">
        <v>21</v>
      </c>
      <c r="B107" s="146"/>
      <c r="C107" s="25" t="s">
        <v>10</v>
      </c>
      <c r="D107" s="100" t="s">
        <v>10</v>
      </c>
      <c r="E107" s="26" t="s">
        <v>10</v>
      </c>
      <c r="F107" s="26" t="s">
        <v>10</v>
      </c>
      <c r="G107" s="27">
        <f t="shared" ref="G107:V107" si="27">SUM(G87:G106)</f>
        <v>133451.68</v>
      </c>
      <c r="H107" s="27">
        <f t="shared" si="27"/>
        <v>104909.84</v>
      </c>
      <c r="I107" s="41">
        <f t="shared" si="27"/>
        <v>4567</v>
      </c>
      <c r="J107" s="27">
        <f t="shared" si="27"/>
        <v>583837</v>
      </c>
      <c r="K107" s="27">
        <f t="shared" si="27"/>
        <v>146412</v>
      </c>
      <c r="L107" s="100">
        <f t="shared" si="27"/>
        <v>1881</v>
      </c>
      <c r="M107" s="100">
        <f t="shared" si="27"/>
        <v>4931982</v>
      </c>
      <c r="N107" s="41">
        <f t="shared" si="27"/>
        <v>36</v>
      </c>
      <c r="O107" s="100">
        <f t="shared" si="27"/>
        <v>71892454</v>
      </c>
      <c r="P107" s="100">
        <f t="shared" si="27"/>
        <v>0</v>
      </c>
      <c r="Q107" s="100">
        <f t="shared" si="27"/>
        <v>0</v>
      </c>
      <c r="R107" s="100">
        <f t="shared" si="27"/>
        <v>22370</v>
      </c>
      <c r="S107" s="100">
        <f t="shared" si="27"/>
        <v>11012930</v>
      </c>
      <c r="T107" s="100">
        <f t="shared" si="27"/>
        <v>0</v>
      </c>
      <c r="U107" s="100">
        <f t="shared" si="27"/>
        <v>0</v>
      </c>
      <c r="V107" s="100">
        <f t="shared" si="27"/>
        <v>88567615</v>
      </c>
    </row>
    <row r="108" spans="1:23" s="29" customFormat="1" x14ac:dyDescent="0.2">
      <c r="A108" s="147" t="s">
        <v>31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</row>
    <row r="109" spans="1:23" s="42" customFormat="1" x14ac:dyDescent="0.3">
      <c r="A109" s="30" t="s">
        <v>123</v>
      </c>
      <c r="B109" s="22" t="s">
        <v>195</v>
      </c>
      <c r="C109" s="44">
        <v>1978</v>
      </c>
      <c r="D109" s="39" t="s">
        <v>67</v>
      </c>
      <c r="E109" s="18">
        <v>4</v>
      </c>
      <c r="F109" s="18">
        <v>2</v>
      </c>
      <c r="G109" s="45">
        <v>1620</v>
      </c>
      <c r="H109" s="45">
        <v>1011.2</v>
      </c>
      <c r="I109" s="44">
        <v>92</v>
      </c>
      <c r="J109" s="45">
        <v>878641</v>
      </c>
      <c r="K109" s="45">
        <v>153420</v>
      </c>
      <c r="L109" s="45">
        <v>856.44</v>
      </c>
      <c r="M109" s="45">
        <v>2156193</v>
      </c>
      <c r="N109" s="44">
        <v>0</v>
      </c>
      <c r="O109" s="45">
        <v>0</v>
      </c>
      <c r="P109" s="44">
        <v>0</v>
      </c>
      <c r="Q109" s="45">
        <v>0</v>
      </c>
      <c r="R109" s="45">
        <v>1737</v>
      </c>
      <c r="S109" s="45">
        <v>885227</v>
      </c>
      <c r="T109" s="45">
        <v>116.5</v>
      </c>
      <c r="U109" s="45">
        <v>52788</v>
      </c>
      <c r="V109" s="36">
        <f t="shared" ref="V109:V112" si="28">SUM(M109,O109,Q109,S109,U109,J109,K109)</f>
        <v>4126269</v>
      </c>
    </row>
    <row r="110" spans="1:23" s="42" customFormat="1" ht="20.25" x14ac:dyDescent="0.3">
      <c r="A110" s="30" t="s">
        <v>124</v>
      </c>
      <c r="B110" s="22" t="s">
        <v>194</v>
      </c>
      <c r="C110" s="44">
        <v>1964</v>
      </c>
      <c r="D110" s="39" t="s">
        <v>171</v>
      </c>
      <c r="E110" s="18">
        <v>2</v>
      </c>
      <c r="F110" s="18">
        <v>2</v>
      </c>
      <c r="G110" s="45">
        <v>208.3</v>
      </c>
      <c r="H110" s="45">
        <v>159.4</v>
      </c>
      <c r="I110" s="44">
        <v>5</v>
      </c>
      <c r="J110" s="45">
        <v>187284</v>
      </c>
      <c r="K110" s="45">
        <v>35722</v>
      </c>
      <c r="L110" s="45">
        <v>285.39</v>
      </c>
      <c r="M110" s="45">
        <v>515706</v>
      </c>
      <c r="N110" s="44">
        <v>0</v>
      </c>
      <c r="O110" s="45">
        <v>0</v>
      </c>
      <c r="P110" s="44">
        <v>0</v>
      </c>
      <c r="Q110" s="45">
        <v>0</v>
      </c>
      <c r="R110" s="45">
        <v>472</v>
      </c>
      <c r="S110" s="45">
        <f>R110*689</f>
        <v>325208</v>
      </c>
      <c r="T110" s="45">
        <v>56.4</v>
      </c>
      <c r="U110" s="45">
        <v>39588</v>
      </c>
      <c r="V110" s="36">
        <f t="shared" si="28"/>
        <v>1103508</v>
      </c>
      <c r="W110" s="109"/>
    </row>
    <row r="111" spans="1:23" s="42" customFormat="1" x14ac:dyDescent="0.3">
      <c r="A111" s="30" t="s">
        <v>125</v>
      </c>
      <c r="B111" s="22" t="s">
        <v>193</v>
      </c>
      <c r="C111" s="44">
        <v>1961</v>
      </c>
      <c r="D111" s="39" t="s">
        <v>171</v>
      </c>
      <c r="E111" s="18">
        <v>2</v>
      </c>
      <c r="F111" s="18">
        <v>2</v>
      </c>
      <c r="G111" s="45">
        <v>545.6</v>
      </c>
      <c r="H111" s="45">
        <v>364.2</v>
      </c>
      <c r="I111" s="44">
        <v>28</v>
      </c>
      <c r="J111" s="45">
        <v>432009</v>
      </c>
      <c r="K111" s="45">
        <v>91499</v>
      </c>
      <c r="L111" s="45">
        <v>566.73</v>
      </c>
      <c r="M111" s="45">
        <v>1290567</v>
      </c>
      <c r="N111" s="44">
        <v>0</v>
      </c>
      <c r="O111" s="45">
        <v>0</v>
      </c>
      <c r="P111" s="44">
        <v>0</v>
      </c>
      <c r="Q111" s="45">
        <v>0</v>
      </c>
      <c r="R111" s="45">
        <v>580</v>
      </c>
      <c r="S111" s="45">
        <v>320477</v>
      </c>
      <c r="T111" s="45">
        <v>85.2</v>
      </c>
      <c r="U111" s="45">
        <v>42175</v>
      </c>
      <c r="V111" s="36">
        <f t="shared" si="28"/>
        <v>2176727</v>
      </c>
    </row>
    <row r="112" spans="1:23" s="42" customFormat="1" x14ac:dyDescent="0.3">
      <c r="A112" s="30" t="s">
        <v>126</v>
      </c>
      <c r="B112" s="22" t="s">
        <v>221</v>
      </c>
      <c r="C112" s="44">
        <v>1995</v>
      </c>
      <c r="D112" s="39" t="s">
        <v>67</v>
      </c>
      <c r="E112" s="18">
        <v>9</v>
      </c>
      <c r="F112" s="18">
        <v>1</v>
      </c>
      <c r="G112" s="45">
        <v>2292.4</v>
      </c>
      <c r="H112" s="45">
        <v>1356.8</v>
      </c>
      <c r="I112" s="44">
        <v>77</v>
      </c>
      <c r="J112" s="45">
        <v>0</v>
      </c>
      <c r="K112" s="45">
        <v>0</v>
      </c>
      <c r="L112" s="45">
        <v>0</v>
      </c>
      <c r="M112" s="45">
        <v>0</v>
      </c>
      <c r="N112" s="44">
        <v>1</v>
      </c>
      <c r="O112" s="45">
        <v>1972525</v>
      </c>
      <c r="P112" s="44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36">
        <f t="shared" si="28"/>
        <v>1972525</v>
      </c>
    </row>
    <row r="113" spans="1:22" s="42" customFormat="1" x14ac:dyDescent="0.3">
      <c r="A113" s="145" t="s">
        <v>32</v>
      </c>
      <c r="B113" s="145"/>
      <c r="C113" s="26" t="s">
        <v>10</v>
      </c>
      <c r="D113" s="120" t="s">
        <v>10</v>
      </c>
      <c r="E113" s="26" t="s">
        <v>10</v>
      </c>
      <c r="F113" s="26" t="s">
        <v>10</v>
      </c>
      <c r="G113" s="27">
        <f>SUM(G109:G112)</f>
        <v>4666.3</v>
      </c>
      <c r="H113" s="27">
        <f t="shared" ref="H113:U113" si="29">SUM(H109:H112)</f>
        <v>2891.6000000000004</v>
      </c>
      <c r="I113" s="41">
        <f t="shared" si="29"/>
        <v>202</v>
      </c>
      <c r="J113" s="27">
        <f t="shared" si="29"/>
        <v>1497934</v>
      </c>
      <c r="K113" s="27">
        <f t="shared" si="29"/>
        <v>280641</v>
      </c>
      <c r="L113" s="27">
        <f t="shared" si="29"/>
        <v>1708.56</v>
      </c>
      <c r="M113" s="27">
        <f t="shared" si="29"/>
        <v>3962466</v>
      </c>
      <c r="N113" s="41">
        <f t="shared" si="29"/>
        <v>1</v>
      </c>
      <c r="O113" s="27">
        <f t="shared" si="29"/>
        <v>1972525</v>
      </c>
      <c r="P113" s="41">
        <f t="shared" si="29"/>
        <v>0</v>
      </c>
      <c r="Q113" s="27">
        <f t="shared" si="29"/>
        <v>0</v>
      </c>
      <c r="R113" s="27">
        <f t="shared" si="29"/>
        <v>2789</v>
      </c>
      <c r="S113" s="27">
        <f t="shared" si="29"/>
        <v>1530912</v>
      </c>
      <c r="T113" s="27">
        <f t="shared" si="29"/>
        <v>258.10000000000002</v>
      </c>
      <c r="U113" s="27">
        <f t="shared" si="29"/>
        <v>134551</v>
      </c>
      <c r="V113" s="27">
        <f>SUM(V109:V112)</f>
        <v>9379029</v>
      </c>
    </row>
    <row r="114" spans="1:22" s="29" customFormat="1" x14ac:dyDescent="0.2">
      <c r="A114" s="147" t="s">
        <v>22</v>
      </c>
      <c r="B114" s="148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</row>
    <row r="115" spans="1:22" s="20" customFormat="1" x14ac:dyDescent="0.3">
      <c r="A115" s="30" t="s">
        <v>127</v>
      </c>
      <c r="B115" s="22" t="s">
        <v>192</v>
      </c>
      <c r="C115" s="44">
        <v>1980</v>
      </c>
      <c r="D115" s="39" t="s">
        <v>67</v>
      </c>
      <c r="E115" s="18">
        <v>5</v>
      </c>
      <c r="F115" s="18">
        <v>8</v>
      </c>
      <c r="G115" s="45">
        <v>6456.9</v>
      </c>
      <c r="H115" s="45">
        <v>5910.6</v>
      </c>
      <c r="I115" s="18">
        <v>236</v>
      </c>
      <c r="J115" s="19">
        <v>0</v>
      </c>
      <c r="K115" s="19">
        <v>0</v>
      </c>
      <c r="L115" s="19">
        <v>2357</v>
      </c>
      <c r="M115" s="19">
        <v>6037445</v>
      </c>
      <c r="N115" s="18">
        <v>0</v>
      </c>
      <c r="O115" s="45">
        <v>0</v>
      </c>
      <c r="P115" s="18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36">
        <f t="shared" ref="V115:V117" si="30">SUM(M115,O115,Q115,S115,U115,J115,K115)</f>
        <v>6037445</v>
      </c>
    </row>
    <row r="116" spans="1:22" s="20" customFormat="1" x14ac:dyDescent="0.3">
      <c r="A116" s="30" t="s">
        <v>128</v>
      </c>
      <c r="B116" s="22" t="s">
        <v>191</v>
      </c>
      <c r="C116" s="44">
        <v>1972</v>
      </c>
      <c r="D116" s="39" t="s">
        <v>67</v>
      </c>
      <c r="E116" s="18">
        <v>5</v>
      </c>
      <c r="F116" s="18">
        <v>4</v>
      </c>
      <c r="G116" s="45">
        <v>2106.5</v>
      </c>
      <c r="H116" s="45">
        <v>1829.2</v>
      </c>
      <c r="I116" s="18">
        <v>92</v>
      </c>
      <c r="J116" s="19">
        <v>0</v>
      </c>
      <c r="K116" s="19">
        <v>0</v>
      </c>
      <c r="L116" s="19">
        <v>976</v>
      </c>
      <c r="M116" s="98">
        <f>L116*2622</f>
        <v>2559072</v>
      </c>
      <c r="N116" s="18">
        <v>0</v>
      </c>
      <c r="O116" s="45">
        <v>0</v>
      </c>
      <c r="P116" s="18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36">
        <f t="shared" si="30"/>
        <v>2559072</v>
      </c>
    </row>
    <row r="117" spans="1:22" s="20" customFormat="1" x14ac:dyDescent="0.3">
      <c r="A117" s="30" t="s">
        <v>129</v>
      </c>
      <c r="B117" s="22" t="s">
        <v>53</v>
      </c>
      <c r="C117" s="44">
        <v>1967</v>
      </c>
      <c r="D117" s="39" t="s">
        <v>67</v>
      </c>
      <c r="E117" s="18">
        <v>5</v>
      </c>
      <c r="F117" s="18">
        <v>4</v>
      </c>
      <c r="G117" s="45">
        <v>3918</v>
      </c>
      <c r="H117" s="45">
        <v>3645.5</v>
      </c>
      <c r="I117" s="18">
        <v>133</v>
      </c>
      <c r="J117" s="19">
        <v>0</v>
      </c>
      <c r="K117" s="19">
        <v>0</v>
      </c>
      <c r="L117" s="19">
        <v>750</v>
      </c>
      <c r="M117" s="19">
        <v>1966500</v>
      </c>
      <c r="N117" s="18">
        <v>0</v>
      </c>
      <c r="O117" s="45">
        <v>0</v>
      </c>
      <c r="P117" s="18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36">
        <f t="shared" si="30"/>
        <v>1966500</v>
      </c>
    </row>
    <row r="118" spans="1:22" s="42" customFormat="1" x14ac:dyDescent="0.3">
      <c r="A118" s="145" t="s">
        <v>36</v>
      </c>
      <c r="B118" s="146"/>
      <c r="C118" s="25" t="s">
        <v>10</v>
      </c>
      <c r="D118" s="100" t="s">
        <v>10</v>
      </c>
      <c r="E118" s="26" t="s">
        <v>10</v>
      </c>
      <c r="F118" s="26" t="s">
        <v>10</v>
      </c>
      <c r="G118" s="48">
        <f>SUM(G115:G117)</f>
        <v>12481.4</v>
      </c>
      <c r="H118" s="48">
        <f t="shared" ref="H118:U118" si="31">SUM(H115:H117)</f>
        <v>11385.3</v>
      </c>
      <c r="I118" s="65">
        <f t="shared" si="31"/>
        <v>461</v>
      </c>
      <c r="J118" s="48">
        <f t="shared" si="31"/>
        <v>0</v>
      </c>
      <c r="K118" s="48">
        <f t="shared" si="31"/>
        <v>0</v>
      </c>
      <c r="L118" s="48">
        <f t="shared" si="31"/>
        <v>4083</v>
      </c>
      <c r="M118" s="48">
        <f t="shared" si="31"/>
        <v>10563017</v>
      </c>
      <c r="N118" s="65">
        <f t="shared" si="31"/>
        <v>0</v>
      </c>
      <c r="O118" s="48">
        <f t="shared" si="31"/>
        <v>0</v>
      </c>
      <c r="P118" s="65">
        <f t="shared" si="31"/>
        <v>0</v>
      </c>
      <c r="Q118" s="48">
        <f t="shared" si="31"/>
        <v>0</v>
      </c>
      <c r="R118" s="48">
        <f t="shared" si="31"/>
        <v>0</v>
      </c>
      <c r="S118" s="48">
        <f t="shared" si="31"/>
        <v>0</v>
      </c>
      <c r="T118" s="48">
        <f t="shared" si="31"/>
        <v>0</v>
      </c>
      <c r="U118" s="48">
        <f t="shared" si="31"/>
        <v>0</v>
      </c>
      <c r="V118" s="67">
        <f>U118+S118+Q118+O118+M118+K118+J118</f>
        <v>10563017</v>
      </c>
    </row>
    <row r="119" spans="1:22" s="29" customFormat="1" x14ac:dyDescent="0.2">
      <c r="A119" s="147" t="s">
        <v>141</v>
      </c>
      <c r="B119" s="148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</row>
    <row r="120" spans="1:22" s="29" customFormat="1" x14ac:dyDescent="0.3">
      <c r="A120" s="30" t="s">
        <v>130</v>
      </c>
      <c r="B120" s="81" t="s">
        <v>212</v>
      </c>
      <c r="C120" s="82">
        <v>1976</v>
      </c>
      <c r="D120" s="83" t="s">
        <v>67</v>
      </c>
      <c r="E120" s="82">
        <v>5</v>
      </c>
      <c r="F120" s="82">
        <v>4</v>
      </c>
      <c r="G120" s="45">
        <v>2632.3</v>
      </c>
      <c r="H120" s="45">
        <v>1794.1</v>
      </c>
      <c r="I120" s="82">
        <v>169</v>
      </c>
      <c r="J120" s="45">
        <v>0</v>
      </c>
      <c r="K120" s="45">
        <v>0</v>
      </c>
      <c r="L120" s="45">
        <v>856</v>
      </c>
      <c r="M120" s="45">
        <f>L120*2622</f>
        <v>2244432</v>
      </c>
      <c r="N120" s="82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36">
        <f t="shared" ref="V120:V123" si="32">SUM(M120,O120,Q120,S120,U120,J120,K120)</f>
        <v>2244432</v>
      </c>
    </row>
    <row r="121" spans="1:22" s="29" customFormat="1" x14ac:dyDescent="0.3">
      <c r="A121" s="30" t="s">
        <v>131</v>
      </c>
      <c r="B121" s="81" t="s">
        <v>213</v>
      </c>
      <c r="C121" s="82">
        <v>1980</v>
      </c>
      <c r="D121" s="83" t="s">
        <v>67</v>
      </c>
      <c r="E121" s="82">
        <v>5</v>
      </c>
      <c r="F121" s="82">
        <v>4</v>
      </c>
      <c r="G121" s="45">
        <v>2648.9</v>
      </c>
      <c r="H121" s="45">
        <v>2553.8000000000002</v>
      </c>
      <c r="I121" s="45">
        <v>170</v>
      </c>
      <c r="J121" s="45">
        <v>0</v>
      </c>
      <c r="K121" s="45">
        <v>0</v>
      </c>
      <c r="L121" s="45">
        <v>810</v>
      </c>
      <c r="M121" s="45">
        <f>L121*2622</f>
        <v>2123820</v>
      </c>
      <c r="N121" s="82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36">
        <f t="shared" si="32"/>
        <v>2123820</v>
      </c>
    </row>
    <row r="122" spans="1:22" s="29" customFormat="1" x14ac:dyDescent="0.3">
      <c r="A122" s="30" t="s">
        <v>132</v>
      </c>
      <c r="B122" s="81" t="s">
        <v>214</v>
      </c>
      <c r="C122" s="82">
        <v>1977</v>
      </c>
      <c r="D122" s="83" t="s">
        <v>67</v>
      </c>
      <c r="E122" s="82">
        <v>3</v>
      </c>
      <c r="F122" s="82">
        <v>2</v>
      </c>
      <c r="G122" s="45">
        <v>1089</v>
      </c>
      <c r="H122" s="45">
        <v>712.4</v>
      </c>
      <c r="I122" s="45">
        <v>67</v>
      </c>
      <c r="J122" s="45">
        <v>0</v>
      </c>
      <c r="K122" s="45">
        <v>0</v>
      </c>
      <c r="L122" s="45">
        <v>580</v>
      </c>
      <c r="M122" s="45">
        <v>1731767</v>
      </c>
      <c r="N122" s="82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36">
        <f t="shared" si="32"/>
        <v>1731767</v>
      </c>
    </row>
    <row r="123" spans="1:22" s="47" customFormat="1" x14ac:dyDescent="0.3">
      <c r="A123" s="30" t="s">
        <v>133</v>
      </c>
      <c r="B123" s="22" t="s">
        <v>188</v>
      </c>
      <c r="C123" s="44">
        <v>1978</v>
      </c>
      <c r="D123" s="39" t="s">
        <v>67</v>
      </c>
      <c r="E123" s="18">
        <v>5</v>
      </c>
      <c r="F123" s="18">
        <v>4</v>
      </c>
      <c r="G123" s="45">
        <v>2695.6</v>
      </c>
      <c r="H123" s="45">
        <v>1574.8</v>
      </c>
      <c r="I123" s="18">
        <v>172</v>
      </c>
      <c r="J123" s="19">
        <v>0</v>
      </c>
      <c r="K123" s="19">
        <v>0</v>
      </c>
      <c r="L123" s="45">
        <v>2307</v>
      </c>
      <c r="M123" s="36">
        <v>3094598</v>
      </c>
      <c r="N123" s="40">
        <v>0</v>
      </c>
      <c r="O123" s="35">
        <v>0</v>
      </c>
      <c r="P123" s="18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36">
        <f t="shared" si="32"/>
        <v>3094598</v>
      </c>
    </row>
    <row r="124" spans="1:22" s="42" customFormat="1" x14ac:dyDescent="0.3">
      <c r="A124" s="145" t="s">
        <v>142</v>
      </c>
      <c r="B124" s="146"/>
      <c r="C124" s="25" t="s">
        <v>10</v>
      </c>
      <c r="D124" s="100" t="s">
        <v>10</v>
      </c>
      <c r="E124" s="26" t="s">
        <v>10</v>
      </c>
      <c r="F124" s="26" t="s">
        <v>10</v>
      </c>
      <c r="G124" s="48">
        <f>SUM(G120:G123)</f>
        <v>9065.8000000000011</v>
      </c>
      <c r="H124" s="48">
        <f>SUM(H120:H123)</f>
        <v>6635.0999999999995</v>
      </c>
      <c r="I124" s="48">
        <f t="shared" ref="I124:V124" si="33">SUM(I120:I123)</f>
        <v>578</v>
      </c>
      <c r="J124" s="48">
        <f t="shared" si="33"/>
        <v>0</v>
      </c>
      <c r="K124" s="48">
        <f t="shared" si="33"/>
        <v>0</v>
      </c>
      <c r="L124" s="48">
        <f t="shared" si="33"/>
        <v>4553</v>
      </c>
      <c r="M124" s="48">
        <f t="shared" si="33"/>
        <v>9194617</v>
      </c>
      <c r="N124" s="49">
        <f t="shared" si="33"/>
        <v>0</v>
      </c>
      <c r="O124" s="48">
        <f t="shared" si="33"/>
        <v>0</v>
      </c>
      <c r="P124" s="48">
        <f t="shared" si="33"/>
        <v>0</v>
      </c>
      <c r="Q124" s="48">
        <f t="shared" si="33"/>
        <v>0</v>
      </c>
      <c r="R124" s="48">
        <f t="shared" si="33"/>
        <v>0</v>
      </c>
      <c r="S124" s="48">
        <f t="shared" si="33"/>
        <v>0</v>
      </c>
      <c r="T124" s="48">
        <f t="shared" si="33"/>
        <v>0</v>
      </c>
      <c r="U124" s="48">
        <f t="shared" si="33"/>
        <v>0</v>
      </c>
      <c r="V124" s="48">
        <f t="shared" si="33"/>
        <v>9194617</v>
      </c>
    </row>
    <row r="125" spans="1:22" s="72" customFormat="1" ht="18.75" customHeight="1" x14ac:dyDescent="0.2">
      <c r="A125" s="154" t="s">
        <v>48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6"/>
    </row>
    <row r="126" spans="1:22" s="20" customFormat="1" x14ac:dyDescent="0.3">
      <c r="A126" s="30" t="s">
        <v>134</v>
      </c>
      <c r="B126" s="22" t="s">
        <v>219</v>
      </c>
      <c r="C126" s="84">
        <v>1975</v>
      </c>
      <c r="D126" s="39" t="s">
        <v>67</v>
      </c>
      <c r="E126" s="18">
        <v>4</v>
      </c>
      <c r="F126" s="18">
        <v>2</v>
      </c>
      <c r="G126" s="45">
        <v>1770.4</v>
      </c>
      <c r="H126" s="45">
        <v>1139</v>
      </c>
      <c r="I126" s="18">
        <v>93</v>
      </c>
      <c r="J126" s="45">
        <v>52478</v>
      </c>
      <c r="K126" s="45">
        <v>0</v>
      </c>
      <c r="L126" s="45">
        <v>580</v>
      </c>
      <c r="M126" s="45">
        <f>L126*2622</f>
        <v>1520760</v>
      </c>
      <c r="N126" s="44">
        <v>0</v>
      </c>
      <c r="O126" s="45">
        <v>0</v>
      </c>
      <c r="P126" s="44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36">
        <f t="shared" ref="V126" si="34">SUM(M126,O126,Q126,S126,U126,J126,K126)</f>
        <v>1573238</v>
      </c>
    </row>
    <row r="127" spans="1:22" s="72" customFormat="1" x14ac:dyDescent="0.2">
      <c r="A127" s="161" t="s">
        <v>49</v>
      </c>
      <c r="B127" s="161"/>
      <c r="C127" s="26" t="s">
        <v>10</v>
      </c>
      <c r="D127" s="120" t="s">
        <v>10</v>
      </c>
      <c r="E127" s="26" t="s">
        <v>10</v>
      </c>
      <c r="F127" s="26" t="s">
        <v>10</v>
      </c>
      <c r="G127" s="70">
        <f>G126</f>
        <v>1770.4</v>
      </c>
      <c r="H127" s="70">
        <f t="shared" ref="H127:U127" si="35">H126</f>
        <v>1139</v>
      </c>
      <c r="I127" s="71">
        <f t="shared" si="35"/>
        <v>93</v>
      </c>
      <c r="J127" s="70">
        <f t="shared" si="35"/>
        <v>52478</v>
      </c>
      <c r="K127" s="70">
        <f t="shared" si="35"/>
        <v>0</v>
      </c>
      <c r="L127" s="70">
        <f t="shared" si="35"/>
        <v>580</v>
      </c>
      <c r="M127" s="70">
        <f t="shared" si="35"/>
        <v>1520760</v>
      </c>
      <c r="N127" s="71">
        <f t="shared" si="35"/>
        <v>0</v>
      </c>
      <c r="O127" s="70">
        <f t="shared" si="35"/>
        <v>0</v>
      </c>
      <c r="P127" s="71">
        <f t="shared" si="35"/>
        <v>0</v>
      </c>
      <c r="Q127" s="70">
        <f t="shared" si="35"/>
        <v>0</v>
      </c>
      <c r="R127" s="70">
        <f t="shared" si="35"/>
        <v>0</v>
      </c>
      <c r="S127" s="70">
        <f t="shared" si="35"/>
        <v>0</v>
      </c>
      <c r="T127" s="70">
        <f t="shared" si="35"/>
        <v>0</v>
      </c>
      <c r="U127" s="70">
        <f t="shared" si="35"/>
        <v>0</v>
      </c>
      <c r="V127" s="67">
        <f>U127+S127+Q127+O127+M127+K127+J127</f>
        <v>1573238</v>
      </c>
    </row>
    <row r="128" spans="1:22" s="72" customFormat="1" x14ac:dyDescent="0.2">
      <c r="A128" s="157" t="s">
        <v>43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9"/>
    </row>
    <row r="129" spans="1:22" s="72" customFormat="1" x14ac:dyDescent="0.2">
      <c r="A129" s="66" t="s">
        <v>135</v>
      </c>
      <c r="B129" s="95" t="s">
        <v>187</v>
      </c>
      <c r="C129" s="96">
        <v>1986</v>
      </c>
      <c r="D129" s="39" t="s">
        <v>67</v>
      </c>
      <c r="E129" s="96">
        <v>2</v>
      </c>
      <c r="F129" s="96">
        <v>1</v>
      </c>
      <c r="G129" s="35">
        <v>620.6</v>
      </c>
      <c r="H129" s="35">
        <v>420.8</v>
      </c>
      <c r="I129" s="46">
        <v>25</v>
      </c>
      <c r="J129" s="35">
        <v>98402</v>
      </c>
      <c r="K129" s="35">
        <v>124496</v>
      </c>
      <c r="L129" s="35">
        <v>311</v>
      </c>
      <c r="M129" s="35">
        <f>L129*2622</f>
        <v>815442</v>
      </c>
      <c r="N129" s="46">
        <v>0</v>
      </c>
      <c r="O129" s="35">
        <v>0</v>
      </c>
      <c r="P129" s="46">
        <v>0</v>
      </c>
      <c r="Q129" s="35">
        <v>0</v>
      </c>
      <c r="R129" s="35">
        <v>498</v>
      </c>
      <c r="S129" s="107">
        <f>R129*689</f>
        <v>343122</v>
      </c>
      <c r="T129" s="35">
        <v>0</v>
      </c>
      <c r="U129" s="35">
        <v>0</v>
      </c>
      <c r="V129" s="36">
        <f t="shared" ref="V129:V130" si="36">SUM(M129,O129,Q129,S129,U129,J129,K129)</f>
        <v>1381462</v>
      </c>
    </row>
    <row r="130" spans="1:22" s="85" customFormat="1" ht="37.5" x14ac:dyDescent="0.3">
      <c r="A130" s="66" t="s">
        <v>136</v>
      </c>
      <c r="B130" s="95" t="s">
        <v>186</v>
      </c>
      <c r="C130" s="44">
        <v>1972</v>
      </c>
      <c r="D130" s="39" t="s">
        <v>67</v>
      </c>
      <c r="E130" s="96">
        <v>2</v>
      </c>
      <c r="F130" s="96">
        <v>2</v>
      </c>
      <c r="G130" s="98">
        <v>729.8</v>
      </c>
      <c r="H130" s="98">
        <v>476.5</v>
      </c>
      <c r="I130" s="96">
        <v>43</v>
      </c>
      <c r="J130" s="98">
        <v>48384.54</v>
      </c>
      <c r="K130" s="98">
        <v>124496</v>
      </c>
      <c r="L130" s="98">
        <v>543.79999999999995</v>
      </c>
      <c r="M130" s="98">
        <f>L130*2622</f>
        <v>1425843.5999999999</v>
      </c>
      <c r="N130" s="96">
        <v>0</v>
      </c>
      <c r="O130" s="98">
        <v>0</v>
      </c>
      <c r="P130" s="96">
        <v>0</v>
      </c>
      <c r="Q130" s="98">
        <v>0</v>
      </c>
      <c r="R130" s="98">
        <v>512</v>
      </c>
      <c r="S130" s="107">
        <f>R130*689</f>
        <v>352768</v>
      </c>
      <c r="T130" s="98">
        <v>0</v>
      </c>
      <c r="U130" s="98">
        <v>0</v>
      </c>
      <c r="V130" s="36">
        <f t="shared" si="36"/>
        <v>1951492.14</v>
      </c>
    </row>
    <row r="131" spans="1:22" s="87" customFormat="1" x14ac:dyDescent="0.3">
      <c r="A131" s="151" t="s">
        <v>44</v>
      </c>
      <c r="B131" s="162"/>
      <c r="C131" s="104" t="s">
        <v>45</v>
      </c>
      <c r="D131" s="100" t="s">
        <v>45</v>
      </c>
      <c r="E131" s="26" t="s">
        <v>45</v>
      </c>
      <c r="F131" s="26" t="s">
        <v>45</v>
      </c>
      <c r="G131" s="27">
        <f>SUM(G129:G130)</f>
        <v>1350.4</v>
      </c>
      <c r="H131" s="27">
        <f t="shared" ref="H131:U131" si="37">SUM(H129:H130)</f>
        <v>897.3</v>
      </c>
      <c r="I131" s="25">
        <f t="shared" si="37"/>
        <v>68</v>
      </c>
      <c r="J131" s="27">
        <f t="shared" si="37"/>
        <v>146786.54</v>
      </c>
      <c r="K131" s="27">
        <f t="shared" si="37"/>
        <v>248992</v>
      </c>
      <c r="L131" s="27">
        <f t="shared" si="37"/>
        <v>854.8</v>
      </c>
      <c r="M131" s="27">
        <f t="shared" si="37"/>
        <v>2241285.5999999996</v>
      </c>
      <c r="N131" s="25">
        <f t="shared" si="37"/>
        <v>0</v>
      </c>
      <c r="O131" s="27">
        <f t="shared" si="37"/>
        <v>0</v>
      </c>
      <c r="P131" s="25">
        <f t="shared" si="37"/>
        <v>0</v>
      </c>
      <c r="Q131" s="27">
        <f t="shared" si="37"/>
        <v>0</v>
      </c>
      <c r="R131" s="27">
        <f t="shared" si="37"/>
        <v>1010</v>
      </c>
      <c r="S131" s="27">
        <f t="shared" si="37"/>
        <v>695890</v>
      </c>
      <c r="T131" s="27">
        <f t="shared" si="37"/>
        <v>0</v>
      </c>
      <c r="U131" s="27">
        <f t="shared" si="37"/>
        <v>0</v>
      </c>
      <c r="V131" s="67">
        <f>U131+S131+Q131+O131+M131+K131+J131</f>
        <v>3332954.1399999997</v>
      </c>
    </row>
    <row r="132" spans="1:22" s="15" customFormat="1" x14ac:dyDescent="0.2">
      <c r="A132" s="147" t="s">
        <v>34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</row>
    <row r="133" spans="1:22" s="15" customFormat="1" x14ac:dyDescent="0.2">
      <c r="A133" s="88">
        <v>35</v>
      </c>
      <c r="B133" s="69" t="s">
        <v>223</v>
      </c>
      <c r="C133" s="18">
        <v>1960</v>
      </c>
      <c r="D133" s="39" t="s">
        <v>171</v>
      </c>
      <c r="E133" s="18">
        <v>3</v>
      </c>
      <c r="F133" s="18">
        <v>2</v>
      </c>
      <c r="G133" s="35">
        <v>1313</v>
      </c>
      <c r="H133" s="35">
        <v>777.34</v>
      </c>
      <c r="I133" s="46">
        <v>69</v>
      </c>
      <c r="J133" s="19">
        <v>0</v>
      </c>
      <c r="K133" s="19">
        <v>0</v>
      </c>
      <c r="L133" s="19">
        <v>0</v>
      </c>
      <c r="M133" s="19">
        <v>0</v>
      </c>
      <c r="N133" s="40">
        <v>0</v>
      </c>
      <c r="O133" s="19">
        <v>0</v>
      </c>
      <c r="P133" s="40">
        <v>0</v>
      </c>
      <c r="Q133" s="19">
        <v>0</v>
      </c>
      <c r="R133" s="19">
        <v>949</v>
      </c>
      <c r="S133" s="19">
        <v>500000</v>
      </c>
      <c r="T133" s="19">
        <v>0</v>
      </c>
      <c r="U133" s="19">
        <v>0</v>
      </c>
      <c r="V133" s="19">
        <v>500000</v>
      </c>
    </row>
    <row r="134" spans="1:22" s="15" customFormat="1" x14ac:dyDescent="0.3">
      <c r="A134" s="66" t="s">
        <v>154</v>
      </c>
      <c r="B134" s="22" t="s">
        <v>185</v>
      </c>
      <c r="C134" s="46">
        <v>1987</v>
      </c>
      <c r="D134" s="33" t="s">
        <v>206</v>
      </c>
      <c r="E134" s="18">
        <v>9</v>
      </c>
      <c r="F134" s="18">
        <v>1</v>
      </c>
      <c r="G134" s="35">
        <v>2887.2</v>
      </c>
      <c r="H134" s="35">
        <v>1888.4</v>
      </c>
      <c r="I134" s="46">
        <v>105</v>
      </c>
      <c r="J134" s="73">
        <v>762586</v>
      </c>
      <c r="K134" s="35">
        <v>0</v>
      </c>
      <c r="L134" s="35">
        <v>534</v>
      </c>
      <c r="M134" s="73">
        <v>513419</v>
      </c>
      <c r="N134" s="88">
        <v>0</v>
      </c>
      <c r="O134" s="35">
        <v>0</v>
      </c>
      <c r="P134" s="88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6">
        <f>U134+S134+Q134+O134+M134+K134+J134</f>
        <v>1276005</v>
      </c>
    </row>
    <row r="135" spans="1:22" s="72" customFormat="1" x14ac:dyDescent="0.2">
      <c r="A135" s="153" t="s">
        <v>35</v>
      </c>
      <c r="B135" s="153"/>
      <c r="C135" s="26" t="s">
        <v>10</v>
      </c>
      <c r="D135" s="120" t="s">
        <v>10</v>
      </c>
      <c r="E135" s="26" t="s">
        <v>10</v>
      </c>
      <c r="F135" s="26" t="s">
        <v>10</v>
      </c>
      <c r="G135" s="67">
        <f t="shared" ref="G135:U135" si="38">SUM(G133:G134)</f>
        <v>4200.2</v>
      </c>
      <c r="H135" s="67">
        <f t="shared" si="38"/>
        <v>2665.7400000000002</v>
      </c>
      <c r="I135" s="68">
        <f t="shared" si="38"/>
        <v>174</v>
      </c>
      <c r="J135" s="67">
        <f t="shared" si="38"/>
        <v>762586</v>
      </c>
      <c r="K135" s="67">
        <f t="shared" si="38"/>
        <v>0</v>
      </c>
      <c r="L135" s="67">
        <f t="shared" si="38"/>
        <v>534</v>
      </c>
      <c r="M135" s="67">
        <f t="shared" si="38"/>
        <v>513419</v>
      </c>
      <c r="N135" s="68">
        <f t="shared" si="38"/>
        <v>0</v>
      </c>
      <c r="O135" s="67">
        <f t="shared" si="38"/>
        <v>0</v>
      </c>
      <c r="P135" s="68">
        <f t="shared" si="38"/>
        <v>0</v>
      </c>
      <c r="Q135" s="67">
        <f t="shared" si="38"/>
        <v>0</v>
      </c>
      <c r="R135" s="67">
        <f t="shared" si="38"/>
        <v>949</v>
      </c>
      <c r="S135" s="67">
        <f t="shared" si="38"/>
        <v>500000</v>
      </c>
      <c r="T135" s="67">
        <f t="shared" si="38"/>
        <v>0</v>
      </c>
      <c r="U135" s="67">
        <f t="shared" si="38"/>
        <v>0</v>
      </c>
      <c r="V135" s="67">
        <f>SUM(V133:V134)</f>
        <v>1776005</v>
      </c>
    </row>
    <row r="136" spans="1:22" s="87" customFormat="1" x14ac:dyDescent="0.3">
      <c r="A136" s="160" t="s">
        <v>109</v>
      </c>
      <c r="B136" s="160"/>
      <c r="C136" s="86"/>
      <c r="D136" s="103"/>
      <c r="E136" s="26"/>
      <c r="F136" s="26"/>
      <c r="G136" s="100">
        <f>G135+G131+G127+G124+G118+G113+G107</f>
        <v>166986.18</v>
      </c>
      <c r="H136" s="100">
        <f t="shared" ref="H136:U136" si="39">H135+H131+H127+H124+H118+H113+H107</f>
        <v>130523.88</v>
      </c>
      <c r="I136" s="100">
        <f t="shared" si="39"/>
        <v>6143</v>
      </c>
      <c r="J136" s="100">
        <f t="shared" si="39"/>
        <v>3043621.54</v>
      </c>
      <c r="K136" s="100">
        <f t="shared" si="39"/>
        <v>676045</v>
      </c>
      <c r="L136" s="100">
        <f t="shared" si="39"/>
        <v>14194.359999999999</v>
      </c>
      <c r="M136" s="100">
        <f t="shared" si="39"/>
        <v>32927546.600000001</v>
      </c>
      <c r="N136" s="100">
        <f t="shared" si="39"/>
        <v>37</v>
      </c>
      <c r="O136" s="100">
        <f t="shared" si="39"/>
        <v>73864979</v>
      </c>
      <c r="P136" s="100">
        <f t="shared" si="39"/>
        <v>0</v>
      </c>
      <c r="Q136" s="100">
        <f t="shared" si="39"/>
        <v>0</v>
      </c>
      <c r="R136" s="100">
        <f t="shared" si="39"/>
        <v>27118</v>
      </c>
      <c r="S136" s="100">
        <f t="shared" si="39"/>
        <v>13739732</v>
      </c>
      <c r="T136" s="100">
        <f t="shared" si="39"/>
        <v>258.10000000000002</v>
      </c>
      <c r="U136" s="100">
        <f t="shared" si="39"/>
        <v>134551</v>
      </c>
      <c r="V136" s="100">
        <f>V135+V131+V127+V124+V118+V113+V107</f>
        <v>124386475.14</v>
      </c>
    </row>
    <row r="137" spans="1:22" s="20" customFormat="1" x14ac:dyDescent="0.3">
      <c r="A137" s="160" t="s">
        <v>46</v>
      </c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</row>
    <row r="138" spans="1:22" s="29" customFormat="1" x14ac:dyDescent="0.2">
      <c r="A138" s="147" t="s">
        <v>11</v>
      </c>
      <c r="B138" s="148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</row>
    <row r="139" spans="1:22" s="91" customFormat="1" x14ac:dyDescent="0.3">
      <c r="A139" s="30" t="s">
        <v>23</v>
      </c>
      <c r="B139" s="22" t="s">
        <v>97</v>
      </c>
      <c r="C139" s="44">
        <v>1991</v>
      </c>
      <c r="D139" s="39" t="s">
        <v>67</v>
      </c>
      <c r="E139" s="18" t="s">
        <v>98</v>
      </c>
      <c r="F139" s="18">
        <v>4</v>
      </c>
      <c r="G139" s="19">
        <v>10040.5</v>
      </c>
      <c r="H139" s="19">
        <v>8167.2</v>
      </c>
      <c r="I139" s="44">
        <v>286</v>
      </c>
      <c r="J139" s="45">
        <v>0</v>
      </c>
      <c r="K139" s="45">
        <v>0</v>
      </c>
      <c r="L139" s="45">
        <v>0</v>
      </c>
      <c r="M139" s="45">
        <v>0</v>
      </c>
      <c r="N139" s="44">
        <v>4</v>
      </c>
      <c r="O139" s="45">
        <f>N139*2043973</f>
        <v>8175892</v>
      </c>
      <c r="P139" s="90">
        <v>0</v>
      </c>
      <c r="Q139" s="90">
        <v>0</v>
      </c>
      <c r="R139" s="45">
        <v>0</v>
      </c>
      <c r="S139" s="45">
        <v>0</v>
      </c>
      <c r="T139" s="45">
        <v>0</v>
      </c>
      <c r="U139" s="45">
        <v>0</v>
      </c>
      <c r="V139" s="36">
        <f t="shared" ref="V139:V163" si="40">U139+S139+Q139+O139+M139+K139+J139</f>
        <v>8175892</v>
      </c>
    </row>
    <row r="140" spans="1:22" s="91" customFormat="1" x14ac:dyDescent="0.3">
      <c r="A140" s="30" t="s">
        <v>24</v>
      </c>
      <c r="B140" s="22" t="s">
        <v>99</v>
      </c>
      <c r="C140" s="44">
        <v>1987</v>
      </c>
      <c r="D140" s="33" t="s">
        <v>206</v>
      </c>
      <c r="E140" s="18">
        <v>9</v>
      </c>
      <c r="F140" s="18">
        <v>7</v>
      </c>
      <c r="G140" s="19">
        <v>15590</v>
      </c>
      <c r="H140" s="19">
        <v>14231.5</v>
      </c>
      <c r="I140" s="44">
        <v>545</v>
      </c>
      <c r="J140" s="45">
        <v>0</v>
      </c>
      <c r="K140" s="45">
        <v>0</v>
      </c>
      <c r="L140" s="45">
        <v>0</v>
      </c>
      <c r="M140" s="45">
        <v>0</v>
      </c>
      <c r="N140" s="44">
        <v>7</v>
      </c>
      <c r="O140" s="45">
        <f t="shared" ref="O140:O149" si="41">N140*2043973</f>
        <v>14307811</v>
      </c>
      <c r="P140" s="90">
        <v>0</v>
      </c>
      <c r="Q140" s="90">
        <v>0</v>
      </c>
      <c r="R140" s="45">
        <v>0</v>
      </c>
      <c r="S140" s="45">
        <v>0</v>
      </c>
      <c r="T140" s="45">
        <v>0</v>
      </c>
      <c r="U140" s="45">
        <v>0</v>
      </c>
      <c r="V140" s="36">
        <f t="shared" si="40"/>
        <v>14307811</v>
      </c>
    </row>
    <row r="141" spans="1:22" s="91" customFormat="1" x14ac:dyDescent="0.3">
      <c r="A141" s="30" t="s">
        <v>25</v>
      </c>
      <c r="B141" s="22" t="s">
        <v>100</v>
      </c>
      <c r="C141" s="44">
        <v>1989</v>
      </c>
      <c r="D141" s="33" t="s">
        <v>206</v>
      </c>
      <c r="E141" s="18">
        <v>9</v>
      </c>
      <c r="F141" s="18">
        <v>1</v>
      </c>
      <c r="G141" s="19">
        <v>2801.1</v>
      </c>
      <c r="H141" s="19">
        <v>2019.41</v>
      </c>
      <c r="I141" s="44">
        <v>163</v>
      </c>
      <c r="J141" s="45">
        <v>0</v>
      </c>
      <c r="K141" s="45">
        <v>0</v>
      </c>
      <c r="L141" s="45">
        <v>0</v>
      </c>
      <c r="M141" s="45">
        <v>0</v>
      </c>
      <c r="N141" s="44">
        <v>1</v>
      </c>
      <c r="O141" s="45">
        <f t="shared" si="41"/>
        <v>2043973</v>
      </c>
      <c r="P141" s="90">
        <v>0</v>
      </c>
      <c r="Q141" s="90">
        <v>0</v>
      </c>
      <c r="R141" s="45">
        <v>0</v>
      </c>
      <c r="S141" s="45">
        <v>0</v>
      </c>
      <c r="T141" s="45">
        <v>0</v>
      </c>
      <c r="U141" s="45">
        <v>0</v>
      </c>
      <c r="V141" s="36">
        <f t="shared" si="40"/>
        <v>2043973</v>
      </c>
    </row>
    <row r="142" spans="1:22" s="91" customFormat="1" x14ac:dyDescent="0.3">
      <c r="A142" s="30" t="s">
        <v>26</v>
      </c>
      <c r="B142" s="22" t="s">
        <v>101</v>
      </c>
      <c r="C142" s="44">
        <v>1987</v>
      </c>
      <c r="D142" s="33" t="s">
        <v>206</v>
      </c>
      <c r="E142" s="18">
        <v>9</v>
      </c>
      <c r="F142" s="18">
        <v>2</v>
      </c>
      <c r="G142" s="19">
        <v>4237.6000000000004</v>
      </c>
      <c r="H142" s="19">
        <v>2348</v>
      </c>
      <c r="I142" s="44">
        <v>67</v>
      </c>
      <c r="J142" s="45">
        <v>0</v>
      </c>
      <c r="K142" s="45">
        <v>0</v>
      </c>
      <c r="L142" s="45">
        <v>0</v>
      </c>
      <c r="M142" s="45">
        <v>0</v>
      </c>
      <c r="N142" s="44">
        <v>2</v>
      </c>
      <c r="O142" s="45">
        <f t="shared" si="41"/>
        <v>4087946</v>
      </c>
      <c r="P142" s="90">
        <v>0</v>
      </c>
      <c r="Q142" s="90">
        <v>0</v>
      </c>
      <c r="R142" s="45">
        <v>0</v>
      </c>
      <c r="S142" s="45">
        <v>0</v>
      </c>
      <c r="T142" s="45">
        <v>0</v>
      </c>
      <c r="U142" s="45">
        <v>0</v>
      </c>
      <c r="V142" s="36">
        <f t="shared" si="40"/>
        <v>4087946</v>
      </c>
    </row>
    <row r="143" spans="1:22" s="91" customFormat="1" x14ac:dyDescent="0.3">
      <c r="A143" s="30" t="s">
        <v>27</v>
      </c>
      <c r="B143" s="22" t="s">
        <v>102</v>
      </c>
      <c r="C143" s="44">
        <v>1989</v>
      </c>
      <c r="D143" s="39" t="s">
        <v>67</v>
      </c>
      <c r="E143" s="18">
        <v>9</v>
      </c>
      <c r="F143" s="18">
        <v>4</v>
      </c>
      <c r="G143" s="19">
        <v>8073.2</v>
      </c>
      <c r="H143" s="19">
        <v>6982.5</v>
      </c>
      <c r="I143" s="44">
        <v>334</v>
      </c>
      <c r="J143" s="45">
        <v>0</v>
      </c>
      <c r="K143" s="45">
        <v>0</v>
      </c>
      <c r="L143" s="45">
        <v>0</v>
      </c>
      <c r="M143" s="45">
        <v>0</v>
      </c>
      <c r="N143" s="44">
        <v>4</v>
      </c>
      <c r="O143" s="45">
        <f t="shared" si="41"/>
        <v>8175892</v>
      </c>
      <c r="P143" s="90">
        <v>0</v>
      </c>
      <c r="Q143" s="90">
        <v>0</v>
      </c>
      <c r="R143" s="45">
        <v>0</v>
      </c>
      <c r="S143" s="45">
        <v>0</v>
      </c>
      <c r="T143" s="45">
        <v>0</v>
      </c>
      <c r="U143" s="45">
        <v>0</v>
      </c>
      <c r="V143" s="36">
        <f t="shared" si="40"/>
        <v>8175892</v>
      </c>
    </row>
    <row r="144" spans="1:22" s="91" customFormat="1" x14ac:dyDescent="0.3">
      <c r="A144" s="30" t="s">
        <v>28</v>
      </c>
      <c r="B144" s="22" t="s">
        <v>103</v>
      </c>
      <c r="C144" s="44">
        <v>1991</v>
      </c>
      <c r="D144" s="33" t="s">
        <v>206</v>
      </c>
      <c r="E144" s="18">
        <v>9</v>
      </c>
      <c r="F144" s="18">
        <v>1</v>
      </c>
      <c r="G144" s="19">
        <v>3020.5</v>
      </c>
      <c r="H144" s="19">
        <v>1646.9</v>
      </c>
      <c r="I144" s="44">
        <v>188</v>
      </c>
      <c r="J144" s="45">
        <v>0</v>
      </c>
      <c r="K144" s="45">
        <v>0</v>
      </c>
      <c r="L144" s="45">
        <v>0</v>
      </c>
      <c r="M144" s="45">
        <v>0</v>
      </c>
      <c r="N144" s="44">
        <v>1</v>
      </c>
      <c r="O144" s="45">
        <f t="shared" si="41"/>
        <v>2043973</v>
      </c>
      <c r="P144" s="90">
        <v>0</v>
      </c>
      <c r="Q144" s="90">
        <v>0</v>
      </c>
      <c r="R144" s="45">
        <v>0</v>
      </c>
      <c r="S144" s="45">
        <v>0</v>
      </c>
      <c r="T144" s="45">
        <v>0</v>
      </c>
      <c r="U144" s="45">
        <v>0</v>
      </c>
      <c r="V144" s="36">
        <f t="shared" si="40"/>
        <v>2043973</v>
      </c>
    </row>
    <row r="145" spans="1:22" s="91" customFormat="1" x14ac:dyDescent="0.3">
      <c r="A145" s="30" t="s">
        <v>29</v>
      </c>
      <c r="B145" s="22" t="s">
        <v>104</v>
      </c>
      <c r="C145" s="44">
        <v>1986</v>
      </c>
      <c r="D145" s="33" t="s">
        <v>206</v>
      </c>
      <c r="E145" s="18">
        <v>9</v>
      </c>
      <c r="F145" s="18">
        <v>3</v>
      </c>
      <c r="G145" s="19">
        <v>6524.3</v>
      </c>
      <c r="H145" s="19">
        <v>5841.4</v>
      </c>
      <c r="I145" s="44">
        <v>185</v>
      </c>
      <c r="J145" s="45">
        <v>0</v>
      </c>
      <c r="K145" s="45">
        <v>0</v>
      </c>
      <c r="L145" s="45">
        <v>0</v>
      </c>
      <c r="M145" s="45">
        <v>0</v>
      </c>
      <c r="N145" s="44">
        <v>3</v>
      </c>
      <c r="O145" s="45">
        <f t="shared" si="41"/>
        <v>6131919</v>
      </c>
      <c r="P145" s="90">
        <v>0</v>
      </c>
      <c r="Q145" s="90">
        <v>0</v>
      </c>
      <c r="R145" s="45">
        <v>0</v>
      </c>
      <c r="S145" s="45">
        <v>0</v>
      </c>
      <c r="T145" s="45">
        <v>0</v>
      </c>
      <c r="U145" s="45">
        <v>0</v>
      </c>
      <c r="V145" s="36">
        <f t="shared" si="40"/>
        <v>6131919</v>
      </c>
    </row>
    <row r="146" spans="1:22" s="91" customFormat="1" x14ac:dyDescent="0.3">
      <c r="A146" s="30" t="s">
        <v>30</v>
      </c>
      <c r="B146" s="22" t="s">
        <v>105</v>
      </c>
      <c r="C146" s="44">
        <v>1986</v>
      </c>
      <c r="D146" s="33" t="s">
        <v>206</v>
      </c>
      <c r="E146" s="18">
        <v>9</v>
      </c>
      <c r="F146" s="18">
        <v>7</v>
      </c>
      <c r="G146" s="19">
        <v>19127.3</v>
      </c>
      <c r="H146" s="19">
        <v>16354.1</v>
      </c>
      <c r="I146" s="44">
        <v>602</v>
      </c>
      <c r="J146" s="45">
        <v>0</v>
      </c>
      <c r="K146" s="45">
        <v>0</v>
      </c>
      <c r="L146" s="45">
        <v>0</v>
      </c>
      <c r="M146" s="45">
        <v>0</v>
      </c>
      <c r="N146" s="44">
        <v>7</v>
      </c>
      <c r="O146" s="45">
        <f t="shared" si="41"/>
        <v>14307811</v>
      </c>
      <c r="P146" s="90">
        <v>0</v>
      </c>
      <c r="Q146" s="90">
        <v>0</v>
      </c>
      <c r="R146" s="45">
        <v>0</v>
      </c>
      <c r="S146" s="45">
        <v>0</v>
      </c>
      <c r="T146" s="45">
        <v>0</v>
      </c>
      <c r="U146" s="45">
        <v>0</v>
      </c>
      <c r="V146" s="36">
        <f t="shared" si="40"/>
        <v>14307811</v>
      </c>
    </row>
    <row r="147" spans="1:22" s="91" customFormat="1" x14ac:dyDescent="0.3">
      <c r="A147" s="30" t="s">
        <v>112</v>
      </c>
      <c r="B147" s="22" t="s">
        <v>106</v>
      </c>
      <c r="C147" s="44">
        <v>2003</v>
      </c>
      <c r="D147" s="33" t="s">
        <v>206</v>
      </c>
      <c r="E147" s="18">
        <v>7</v>
      </c>
      <c r="F147" s="18">
        <v>4</v>
      </c>
      <c r="G147" s="19">
        <v>8344.7999999999993</v>
      </c>
      <c r="H147" s="19">
        <v>7342.9</v>
      </c>
      <c r="I147" s="44">
        <v>241</v>
      </c>
      <c r="J147" s="45">
        <v>0</v>
      </c>
      <c r="K147" s="45">
        <v>0</v>
      </c>
      <c r="L147" s="45">
        <v>0</v>
      </c>
      <c r="M147" s="45">
        <v>0</v>
      </c>
      <c r="N147" s="44">
        <v>4</v>
      </c>
      <c r="O147" s="45">
        <f t="shared" si="41"/>
        <v>8175892</v>
      </c>
      <c r="P147" s="90">
        <v>0</v>
      </c>
      <c r="Q147" s="90">
        <v>0</v>
      </c>
      <c r="R147" s="45">
        <v>0</v>
      </c>
      <c r="S147" s="45">
        <v>0</v>
      </c>
      <c r="T147" s="45">
        <v>0</v>
      </c>
      <c r="U147" s="45">
        <v>0</v>
      </c>
      <c r="V147" s="36">
        <f t="shared" si="40"/>
        <v>8175892</v>
      </c>
    </row>
    <row r="148" spans="1:22" s="91" customFormat="1" x14ac:dyDescent="0.3">
      <c r="A148" s="30" t="s">
        <v>113</v>
      </c>
      <c r="B148" s="22" t="s">
        <v>169</v>
      </c>
      <c r="C148" s="44">
        <v>1993</v>
      </c>
      <c r="D148" s="33" t="s">
        <v>206</v>
      </c>
      <c r="E148" s="18">
        <v>9</v>
      </c>
      <c r="F148" s="18">
        <v>2</v>
      </c>
      <c r="G148" s="19">
        <v>2345.1999999999998</v>
      </c>
      <c r="H148" s="19">
        <v>1135.4000000000001</v>
      </c>
      <c r="I148" s="44">
        <v>127</v>
      </c>
      <c r="J148" s="45">
        <v>0</v>
      </c>
      <c r="K148" s="45">
        <v>0</v>
      </c>
      <c r="L148" s="45">
        <v>0</v>
      </c>
      <c r="M148" s="45">
        <v>0</v>
      </c>
      <c r="N148" s="44">
        <v>2</v>
      </c>
      <c r="O148" s="45">
        <f t="shared" si="41"/>
        <v>4087946</v>
      </c>
      <c r="P148" s="90">
        <v>0</v>
      </c>
      <c r="Q148" s="90">
        <v>0</v>
      </c>
      <c r="R148" s="45">
        <v>0</v>
      </c>
      <c r="S148" s="45">
        <v>0</v>
      </c>
      <c r="T148" s="45">
        <v>0</v>
      </c>
      <c r="U148" s="45">
        <v>0</v>
      </c>
      <c r="V148" s="36">
        <f t="shared" si="40"/>
        <v>4087946</v>
      </c>
    </row>
    <row r="149" spans="1:22" s="91" customFormat="1" x14ac:dyDescent="0.3">
      <c r="A149" s="30" t="s">
        <v>114</v>
      </c>
      <c r="B149" s="95" t="s">
        <v>107</v>
      </c>
      <c r="C149" s="44">
        <v>1991</v>
      </c>
      <c r="D149" s="33" t="s">
        <v>206</v>
      </c>
      <c r="E149" s="96">
        <v>9</v>
      </c>
      <c r="F149" s="96">
        <v>3</v>
      </c>
      <c r="G149" s="110">
        <v>2482.4</v>
      </c>
      <c r="H149" s="110">
        <v>1234.3</v>
      </c>
      <c r="I149" s="44">
        <v>188</v>
      </c>
      <c r="J149" s="45">
        <v>0</v>
      </c>
      <c r="K149" s="45">
        <v>0</v>
      </c>
      <c r="L149" s="45">
        <v>0</v>
      </c>
      <c r="M149" s="45">
        <v>0</v>
      </c>
      <c r="N149" s="44">
        <v>3</v>
      </c>
      <c r="O149" s="45">
        <f t="shared" si="41"/>
        <v>6131919</v>
      </c>
      <c r="P149" s="90">
        <v>0</v>
      </c>
      <c r="Q149" s="90">
        <v>0</v>
      </c>
      <c r="R149" s="45">
        <v>0</v>
      </c>
      <c r="S149" s="45">
        <v>0</v>
      </c>
      <c r="T149" s="45">
        <v>0</v>
      </c>
      <c r="U149" s="45">
        <v>0</v>
      </c>
      <c r="V149" s="36">
        <f t="shared" si="40"/>
        <v>6131919</v>
      </c>
    </row>
    <row r="150" spans="1:22" s="91" customFormat="1" x14ac:dyDescent="0.3">
      <c r="A150" s="30" t="s">
        <v>80</v>
      </c>
      <c r="B150" s="112" t="s">
        <v>224</v>
      </c>
      <c r="C150" s="113">
        <v>1920</v>
      </c>
      <c r="D150" s="113" t="s">
        <v>67</v>
      </c>
      <c r="E150" s="113">
        <v>2</v>
      </c>
      <c r="F150" s="113">
        <v>1</v>
      </c>
      <c r="G150" s="114">
        <v>268.8</v>
      </c>
      <c r="H150" s="114">
        <v>251.1</v>
      </c>
      <c r="I150" s="113">
        <v>18</v>
      </c>
      <c r="J150" s="114">
        <v>44188.6</v>
      </c>
      <c r="K150" s="114">
        <v>20880</v>
      </c>
      <c r="L150" s="114">
        <v>188</v>
      </c>
      <c r="M150" s="114">
        <v>135624</v>
      </c>
      <c r="N150" s="115">
        <v>0</v>
      </c>
      <c r="O150" s="115">
        <v>0</v>
      </c>
      <c r="P150" s="115">
        <v>0</v>
      </c>
      <c r="Q150" s="115">
        <v>0</v>
      </c>
      <c r="R150" s="114">
        <v>244.7</v>
      </c>
      <c r="S150" s="114">
        <v>227262.5</v>
      </c>
      <c r="T150" s="116">
        <v>0</v>
      </c>
      <c r="U150" s="116">
        <v>0</v>
      </c>
      <c r="V150" s="119">
        <f t="shared" si="40"/>
        <v>427955.1</v>
      </c>
    </row>
    <row r="151" spans="1:22" s="91" customFormat="1" x14ac:dyDescent="0.3">
      <c r="A151" s="30" t="s">
        <v>115</v>
      </c>
      <c r="B151" s="112" t="s">
        <v>225</v>
      </c>
      <c r="C151" s="113">
        <v>1950</v>
      </c>
      <c r="D151" s="113" t="s">
        <v>67</v>
      </c>
      <c r="E151" s="113">
        <v>2</v>
      </c>
      <c r="F151" s="113">
        <v>1</v>
      </c>
      <c r="G151" s="114">
        <v>1987</v>
      </c>
      <c r="H151" s="114">
        <v>889</v>
      </c>
      <c r="I151" s="113">
        <v>38</v>
      </c>
      <c r="J151" s="114">
        <v>26421.7</v>
      </c>
      <c r="K151" s="114">
        <v>12485</v>
      </c>
      <c r="L151" s="114">
        <v>113</v>
      </c>
      <c r="M151" s="114">
        <v>81093</v>
      </c>
      <c r="N151" s="115">
        <v>0</v>
      </c>
      <c r="O151" s="115">
        <v>0</v>
      </c>
      <c r="P151" s="115">
        <v>0</v>
      </c>
      <c r="Q151" s="115">
        <v>0</v>
      </c>
      <c r="R151" s="114">
        <v>202.8</v>
      </c>
      <c r="S151" s="114">
        <v>188305.4</v>
      </c>
      <c r="T151" s="116">
        <v>0</v>
      </c>
      <c r="U151" s="116">
        <v>0</v>
      </c>
      <c r="V151" s="119">
        <f t="shared" si="40"/>
        <v>308305.10000000003</v>
      </c>
    </row>
    <row r="152" spans="1:22" s="91" customFormat="1" x14ac:dyDescent="0.3">
      <c r="A152" s="30" t="s">
        <v>116</v>
      </c>
      <c r="B152" s="112" t="s">
        <v>226</v>
      </c>
      <c r="C152" s="113">
        <v>1928</v>
      </c>
      <c r="D152" s="113" t="s">
        <v>67</v>
      </c>
      <c r="E152" s="113">
        <v>3</v>
      </c>
      <c r="F152" s="113">
        <v>1</v>
      </c>
      <c r="G152" s="114">
        <v>800.9</v>
      </c>
      <c r="H152" s="114">
        <v>621.29999999999995</v>
      </c>
      <c r="I152" s="113">
        <v>37</v>
      </c>
      <c r="J152" s="114">
        <v>167325.6</v>
      </c>
      <c r="K152" s="114">
        <v>79064</v>
      </c>
      <c r="L152" s="114">
        <v>476</v>
      </c>
      <c r="M152" s="114">
        <v>342370</v>
      </c>
      <c r="N152" s="115">
        <v>0</v>
      </c>
      <c r="O152" s="115">
        <v>0</v>
      </c>
      <c r="P152" s="115">
        <v>0</v>
      </c>
      <c r="Q152" s="115">
        <v>0</v>
      </c>
      <c r="R152" s="114">
        <v>605.70000000000005</v>
      </c>
      <c r="S152" s="114">
        <v>562447.69999999995</v>
      </c>
      <c r="T152" s="116">
        <v>0</v>
      </c>
      <c r="U152" s="116">
        <v>0</v>
      </c>
      <c r="V152" s="119">
        <f t="shared" si="40"/>
        <v>1151207.3</v>
      </c>
    </row>
    <row r="153" spans="1:22" s="91" customFormat="1" x14ac:dyDescent="0.3">
      <c r="A153" s="30" t="s">
        <v>117</v>
      </c>
      <c r="B153" s="112" t="s">
        <v>227</v>
      </c>
      <c r="C153" s="113">
        <v>1929</v>
      </c>
      <c r="D153" s="113" t="s">
        <v>228</v>
      </c>
      <c r="E153" s="113">
        <v>3</v>
      </c>
      <c r="F153" s="113">
        <v>2</v>
      </c>
      <c r="G153" s="114">
        <v>967.9</v>
      </c>
      <c r="H153" s="114">
        <v>879</v>
      </c>
      <c r="I153" s="113">
        <v>35</v>
      </c>
      <c r="J153" s="114">
        <v>167325.6</v>
      </c>
      <c r="K153" s="114">
        <v>79064</v>
      </c>
      <c r="L153" s="114">
        <v>476</v>
      </c>
      <c r="M153" s="114">
        <v>342370</v>
      </c>
      <c r="N153" s="115">
        <v>0</v>
      </c>
      <c r="O153" s="115">
        <v>0</v>
      </c>
      <c r="P153" s="115">
        <v>0</v>
      </c>
      <c r="Q153" s="115">
        <v>0</v>
      </c>
      <c r="R153" s="114">
        <v>605.70000000000005</v>
      </c>
      <c r="S153" s="114">
        <v>562447.69999999995</v>
      </c>
      <c r="T153" s="116">
        <v>0</v>
      </c>
      <c r="U153" s="116">
        <v>0</v>
      </c>
      <c r="V153" s="119">
        <f t="shared" si="40"/>
        <v>1151207.3</v>
      </c>
    </row>
    <row r="154" spans="1:22" s="91" customFormat="1" x14ac:dyDescent="0.3">
      <c r="A154" s="30" t="s">
        <v>118</v>
      </c>
      <c r="B154" s="112" t="s">
        <v>229</v>
      </c>
      <c r="C154" s="113">
        <v>1929</v>
      </c>
      <c r="D154" s="113" t="s">
        <v>67</v>
      </c>
      <c r="E154" s="113">
        <v>2</v>
      </c>
      <c r="F154" s="113">
        <v>2</v>
      </c>
      <c r="G154" s="114">
        <v>1303</v>
      </c>
      <c r="H154" s="114">
        <v>617</v>
      </c>
      <c r="I154" s="113">
        <v>24</v>
      </c>
      <c r="J154" s="114">
        <v>121624.2</v>
      </c>
      <c r="K154" s="114">
        <v>57469</v>
      </c>
      <c r="L154" s="114">
        <v>519</v>
      </c>
      <c r="M154" s="114">
        <v>373289</v>
      </c>
      <c r="N154" s="115">
        <v>0</v>
      </c>
      <c r="O154" s="115">
        <v>0</v>
      </c>
      <c r="P154" s="115">
        <v>0</v>
      </c>
      <c r="Q154" s="115">
        <v>0</v>
      </c>
      <c r="R154" s="114">
        <v>427.6</v>
      </c>
      <c r="S154" s="114">
        <v>397053.7</v>
      </c>
      <c r="T154" s="116">
        <v>0</v>
      </c>
      <c r="U154" s="116">
        <v>0</v>
      </c>
      <c r="V154" s="119">
        <f t="shared" si="40"/>
        <v>949435.89999999991</v>
      </c>
    </row>
    <row r="155" spans="1:22" s="91" customFormat="1" x14ac:dyDescent="0.3">
      <c r="A155" s="30" t="s">
        <v>119</v>
      </c>
      <c r="B155" s="112" t="s">
        <v>230</v>
      </c>
      <c r="C155" s="113">
        <v>1930</v>
      </c>
      <c r="D155" s="113" t="s">
        <v>67</v>
      </c>
      <c r="E155" s="113">
        <v>2</v>
      </c>
      <c r="F155" s="113">
        <v>2</v>
      </c>
      <c r="G155" s="114">
        <v>1232</v>
      </c>
      <c r="H155" s="114">
        <v>574</v>
      </c>
      <c r="I155" s="113">
        <v>26</v>
      </c>
      <c r="J155" s="114">
        <v>58560.4</v>
      </c>
      <c r="K155" s="114">
        <v>27671</v>
      </c>
      <c r="L155" s="114">
        <v>250</v>
      </c>
      <c r="M155" s="114">
        <v>179734</v>
      </c>
      <c r="N155" s="115">
        <v>0</v>
      </c>
      <c r="O155" s="115">
        <v>0</v>
      </c>
      <c r="P155" s="115">
        <v>0</v>
      </c>
      <c r="Q155" s="115">
        <v>0</v>
      </c>
      <c r="R155" s="114">
        <v>278.7</v>
      </c>
      <c r="S155" s="114">
        <v>258775.3</v>
      </c>
      <c r="T155" s="116">
        <v>0</v>
      </c>
      <c r="U155" s="116">
        <v>0</v>
      </c>
      <c r="V155" s="119">
        <f t="shared" si="40"/>
        <v>524740.69999999995</v>
      </c>
    </row>
    <row r="156" spans="1:22" s="91" customFormat="1" x14ac:dyDescent="0.3">
      <c r="A156" s="30" t="s">
        <v>120</v>
      </c>
      <c r="B156" s="112" t="s">
        <v>231</v>
      </c>
      <c r="C156" s="113">
        <v>1930</v>
      </c>
      <c r="D156" s="113" t="s">
        <v>228</v>
      </c>
      <c r="E156" s="113">
        <v>2</v>
      </c>
      <c r="F156" s="113">
        <v>2</v>
      </c>
      <c r="G156" s="114">
        <v>167</v>
      </c>
      <c r="H156" s="114">
        <v>110.7</v>
      </c>
      <c r="I156" s="113">
        <v>12</v>
      </c>
      <c r="J156" s="114">
        <v>21109.200000000001</v>
      </c>
      <c r="K156" s="114">
        <v>9974</v>
      </c>
      <c r="L156" s="114">
        <v>90</v>
      </c>
      <c r="M156" s="114">
        <v>64788</v>
      </c>
      <c r="N156" s="115">
        <v>0</v>
      </c>
      <c r="O156" s="115">
        <v>0</v>
      </c>
      <c r="P156" s="115">
        <v>0</v>
      </c>
      <c r="Q156" s="115">
        <v>0</v>
      </c>
      <c r="R156" s="114">
        <v>190.2</v>
      </c>
      <c r="S156" s="114">
        <v>176656.9</v>
      </c>
      <c r="T156" s="116">
        <v>0</v>
      </c>
      <c r="U156" s="116">
        <v>0</v>
      </c>
      <c r="V156" s="119">
        <f t="shared" si="40"/>
        <v>272528.09999999998</v>
      </c>
    </row>
    <row r="157" spans="1:22" s="91" customFormat="1" x14ac:dyDescent="0.3">
      <c r="A157" s="30" t="s">
        <v>121</v>
      </c>
      <c r="B157" s="112" t="s">
        <v>232</v>
      </c>
      <c r="C157" s="113">
        <v>1930</v>
      </c>
      <c r="D157" s="113" t="s">
        <v>228</v>
      </c>
      <c r="E157" s="113">
        <v>2</v>
      </c>
      <c r="F157" s="113">
        <v>1</v>
      </c>
      <c r="G157" s="114">
        <v>723.4</v>
      </c>
      <c r="H157" s="114">
        <v>262</v>
      </c>
      <c r="I157" s="113">
        <v>14</v>
      </c>
      <c r="J157" s="114">
        <v>58560.4</v>
      </c>
      <c r="K157" s="114">
        <v>27671</v>
      </c>
      <c r="L157" s="114">
        <v>250</v>
      </c>
      <c r="M157" s="114">
        <v>179734</v>
      </c>
      <c r="N157" s="115">
        <v>0</v>
      </c>
      <c r="O157" s="115">
        <v>0</v>
      </c>
      <c r="P157" s="115">
        <v>0</v>
      </c>
      <c r="Q157" s="115">
        <v>0</v>
      </c>
      <c r="R157" s="114">
        <v>278.7</v>
      </c>
      <c r="S157" s="114">
        <v>258775.3</v>
      </c>
      <c r="T157" s="116">
        <v>0</v>
      </c>
      <c r="U157" s="116">
        <v>0</v>
      </c>
      <c r="V157" s="119">
        <f t="shared" si="40"/>
        <v>524740.69999999995</v>
      </c>
    </row>
    <row r="158" spans="1:22" s="91" customFormat="1" x14ac:dyDescent="0.3">
      <c r="A158" s="30" t="s">
        <v>122</v>
      </c>
      <c r="B158" s="112" t="s">
        <v>233</v>
      </c>
      <c r="C158" s="113">
        <v>1931</v>
      </c>
      <c r="D158" s="113" t="s">
        <v>67</v>
      </c>
      <c r="E158" s="113">
        <v>2</v>
      </c>
      <c r="F158" s="113">
        <v>2</v>
      </c>
      <c r="G158" s="114">
        <v>267.60000000000002</v>
      </c>
      <c r="H158" s="114">
        <v>202.1</v>
      </c>
      <c r="I158" s="113">
        <v>12</v>
      </c>
      <c r="J158" s="114">
        <v>47073.5</v>
      </c>
      <c r="K158" s="114">
        <v>22243</v>
      </c>
      <c r="L158" s="114">
        <v>201</v>
      </c>
      <c r="M158" s="114">
        <v>144478</v>
      </c>
      <c r="N158" s="115">
        <v>0</v>
      </c>
      <c r="O158" s="115">
        <v>0</v>
      </c>
      <c r="P158" s="115">
        <v>0</v>
      </c>
      <c r="Q158" s="115">
        <v>0</v>
      </c>
      <c r="R158" s="114">
        <v>251.6</v>
      </c>
      <c r="S158" s="114">
        <v>233588.2</v>
      </c>
      <c r="T158" s="116">
        <v>0</v>
      </c>
      <c r="U158" s="116">
        <v>0</v>
      </c>
      <c r="V158" s="119">
        <f t="shared" si="40"/>
        <v>447382.7</v>
      </c>
    </row>
    <row r="159" spans="1:22" s="91" customFormat="1" x14ac:dyDescent="0.3">
      <c r="A159" s="30" t="s">
        <v>123</v>
      </c>
      <c r="B159" s="112" t="s">
        <v>234</v>
      </c>
      <c r="C159" s="113">
        <v>1932</v>
      </c>
      <c r="D159" s="113" t="s">
        <v>67</v>
      </c>
      <c r="E159" s="113">
        <v>2</v>
      </c>
      <c r="F159" s="113">
        <v>7</v>
      </c>
      <c r="G159" s="114">
        <v>1377.8</v>
      </c>
      <c r="H159" s="114">
        <v>1002.6</v>
      </c>
      <c r="I159" s="113">
        <v>39</v>
      </c>
      <c r="J159" s="114">
        <v>238516.4</v>
      </c>
      <c r="K159" s="114">
        <v>112702</v>
      </c>
      <c r="L159" s="114">
        <v>1017</v>
      </c>
      <c r="M159" s="114">
        <v>732054</v>
      </c>
      <c r="N159" s="115">
        <v>0</v>
      </c>
      <c r="O159" s="115">
        <v>0</v>
      </c>
      <c r="P159" s="115">
        <v>0</v>
      </c>
      <c r="Q159" s="115">
        <v>0</v>
      </c>
      <c r="R159" s="114">
        <v>703.6</v>
      </c>
      <c r="S159" s="114">
        <v>653360.4</v>
      </c>
      <c r="T159" s="116">
        <v>0</v>
      </c>
      <c r="U159" s="116">
        <v>0</v>
      </c>
      <c r="V159" s="119">
        <f t="shared" si="40"/>
        <v>1736632.7999999998</v>
      </c>
    </row>
    <row r="160" spans="1:22" s="91" customFormat="1" x14ac:dyDescent="0.3">
      <c r="A160" s="30" t="s">
        <v>124</v>
      </c>
      <c r="B160" s="112" t="s">
        <v>235</v>
      </c>
      <c r="C160" s="113">
        <v>1933</v>
      </c>
      <c r="D160" s="113" t="s">
        <v>236</v>
      </c>
      <c r="E160" s="113">
        <v>3</v>
      </c>
      <c r="F160" s="113">
        <v>2</v>
      </c>
      <c r="G160" s="114">
        <v>1254</v>
      </c>
      <c r="H160" s="114">
        <v>692</v>
      </c>
      <c r="I160" s="113">
        <v>79</v>
      </c>
      <c r="J160" s="114">
        <v>152496.4</v>
      </c>
      <c r="K160" s="114">
        <v>72057</v>
      </c>
      <c r="L160" s="114">
        <v>433</v>
      </c>
      <c r="M160" s="114">
        <v>312028</v>
      </c>
      <c r="N160" s="115">
        <v>0</v>
      </c>
      <c r="O160" s="115">
        <v>0</v>
      </c>
      <c r="P160" s="115">
        <v>0</v>
      </c>
      <c r="Q160" s="115">
        <v>0</v>
      </c>
      <c r="R160" s="114">
        <v>570.70000000000005</v>
      </c>
      <c r="S160" s="114">
        <v>529932</v>
      </c>
      <c r="T160" s="116">
        <v>0</v>
      </c>
      <c r="U160" s="116">
        <v>0</v>
      </c>
      <c r="V160" s="119">
        <f t="shared" si="40"/>
        <v>1066513.3999999999</v>
      </c>
    </row>
    <row r="161" spans="1:22" s="91" customFormat="1" x14ac:dyDescent="0.3">
      <c r="A161" s="30" t="s">
        <v>125</v>
      </c>
      <c r="B161" s="112" t="s">
        <v>237</v>
      </c>
      <c r="C161" s="113">
        <v>1934</v>
      </c>
      <c r="D161" s="113" t="s">
        <v>228</v>
      </c>
      <c r="E161" s="113">
        <v>2</v>
      </c>
      <c r="F161" s="113">
        <v>2</v>
      </c>
      <c r="G161" s="114">
        <v>1373</v>
      </c>
      <c r="H161" s="114">
        <v>967.6</v>
      </c>
      <c r="I161" s="113">
        <v>41</v>
      </c>
      <c r="J161" s="114">
        <v>71086.399999999994</v>
      </c>
      <c r="K161" s="114">
        <v>33572</v>
      </c>
      <c r="L161" s="114">
        <v>303</v>
      </c>
      <c r="M161" s="114">
        <v>218106</v>
      </c>
      <c r="N161" s="115">
        <v>0</v>
      </c>
      <c r="O161" s="115">
        <v>0</v>
      </c>
      <c r="P161" s="115">
        <v>0</v>
      </c>
      <c r="Q161" s="115">
        <v>0</v>
      </c>
      <c r="R161" s="114">
        <v>308</v>
      </c>
      <c r="S161" s="114">
        <v>286161</v>
      </c>
      <c r="T161" s="116">
        <v>0</v>
      </c>
      <c r="U161" s="116">
        <v>0</v>
      </c>
      <c r="V161" s="119">
        <f t="shared" si="40"/>
        <v>608925.4</v>
      </c>
    </row>
    <row r="162" spans="1:22" s="91" customFormat="1" x14ac:dyDescent="0.3">
      <c r="A162" s="30" t="s">
        <v>126</v>
      </c>
      <c r="B162" s="112" t="s">
        <v>238</v>
      </c>
      <c r="C162" s="113">
        <v>1934</v>
      </c>
      <c r="D162" s="113" t="s">
        <v>67</v>
      </c>
      <c r="E162" s="113">
        <v>2</v>
      </c>
      <c r="F162" s="113">
        <v>1</v>
      </c>
      <c r="G162" s="114">
        <v>669.6</v>
      </c>
      <c r="H162" s="114">
        <v>538.6</v>
      </c>
      <c r="I162" s="113">
        <v>16</v>
      </c>
      <c r="J162" s="114">
        <v>117789.3</v>
      </c>
      <c r="K162" s="114">
        <v>55657</v>
      </c>
      <c r="L162" s="114">
        <v>502</v>
      </c>
      <c r="M162" s="114">
        <v>361519</v>
      </c>
      <c r="N162" s="115">
        <v>0</v>
      </c>
      <c r="O162" s="115">
        <v>0</v>
      </c>
      <c r="P162" s="115">
        <v>0</v>
      </c>
      <c r="Q162" s="115">
        <v>0</v>
      </c>
      <c r="R162" s="114">
        <v>418.5</v>
      </c>
      <c r="S162" s="114">
        <v>388645.1</v>
      </c>
      <c r="T162" s="116">
        <v>0</v>
      </c>
      <c r="U162" s="116">
        <v>0</v>
      </c>
      <c r="V162" s="119">
        <f t="shared" si="40"/>
        <v>923610.4</v>
      </c>
    </row>
    <row r="163" spans="1:22" s="91" customFormat="1" x14ac:dyDescent="0.3">
      <c r="A163" s="30" t="s">
        <v>127</v>
      </c>
      <c r="B163" s="112" t="s">
        <v>239</v>
      </c>
      <c r="C163" s="113">
        <v>1935</v>
      </c>
      <c r="D163" s="113" t="s">
        <v>236</v>
      </c>
      <c r="E163" s="113">
        <v>3</v>
      </c>
      <c r="F163" s="113">
        <v>3</v>
      </c>
      <c r="G163" s="114">
        <v>1448.3</v>
      </c>
      <c r="H163" s="114">
        <v>1362.7</v>
      </c>
      <c r="I163" s="113">
        <v>57</v>
      </c>
      <c r="J163" s="114">
        <v>239677.4</v>
      </c>
      <c r="K163" s="114">
        <v>113251</v>
      </c>
      <c r="L163" s="114">
        <v>681</v>
      </c>
      <c r="M163" s="114">
        <v>490411</v>
      </c>
      <c r="N163" s="115">
        <v>0</v>
      </c>
      <c r="O163" s="115">
        <v>0</v>
      </c>
      <c r="P163" s="115">
        <v>0</v>
      </c>
      <c r="Q163" s="115">
        <v>0</v>
      </c>
      <c r="R163" s="114">
        <v>776.6</v>
      </c>
      <c r="S163" s="114">
        <v>721091.8</v>
      </c>
      <c r="T163" s="116">
        <v>0</v>
      </c>
      <c r="U163" s="116">
        <v>0</v>
      </c>
      <c r="V163" s="119">
        <f t="shared" si="40"/>
        <v>1564431.2</v>
      </c>
    </row>
    <row r="164" spans="1:22" s="42" customFormat="1" x14ac:dyDescent="0.3">
      <c r="A164" s="145" t="s">
        <v>21</v>
      </c>
      <c r="B164" s="146"/>
      <c r="C164" s="25" t="s">
        <v>10</v>
      </c>
      <c r="D164" s="100" t="s">
        <v>10</v>
      </c>
      <c r="E164" s="26" t="s">
        <v>10</v>
      </c>
      <c r="F164" s="26" t="s">
        <v>10</v>
      </c>
      <c r="G164" s="27">
        <f t="shared" ref="G164:V164" si="42">SUM(G139:G163)</f>
        <v>96427.199999999997</v>
      </c>
      <c r="H164" s="27">
        <f t="shared" si="42"/>
        <v>76273.310000000027</v>
      </c>
      <c r="I164" s="27">
        <f t="shared" si="42"/>
        <v>3374</v>
      </c>
      <c r="J164" s="27">
        <f t="shared" si="42"/>
        <v>1531755.0999999999</v>
      </c>
      <c r="K164" s="27">
        <f t="shared" si="42"/>
        <v>723760</v>
      </c>
      <c r="L164" s="27">
        <f t="shared" si="42"/>
        <v>5499</v>
      </c>
      <c r="M164" s="27">
        <f t="shared" si="42"/>
        <v>3957598</v>
      </c>
      <c r="N164" s="27">
        <f t="shared" si="42"/>
        <v>38</v>
      </c>
      <c r="O164" s="27">
        <f t="shared" si="42"/>
        <v>77670974</v>
      </c>
      <c r="P164" s="27">
        <f t="shared" si="42"/>
        <v>0</v>
      </c>
      <c r="Q164" s="27">
        <f t="shared" si="42"/>
        <v>0</v>
      </c>
      <c r="R164" s="27">
        <f t="shared" si="42"/>
        <v>5863.0999999999995</v>
      </c>
      <c r="S164" s="27">
        <f t="shared" si="42"/>
        <v>5444502.9999999991</v>
      </c>
      <c r="T164" s="27">
        <f t="shared" si="42"/>
        <v>0</v>
      </c>
      <c r="U164" s="27">
        <f t="shared" si="42"/>
        <v>0</v>
      </c>
      <c r="V164" s="27">
        <f t="shared" si="42"/>
        <v>89328590.100000009</v>
      </c>
    </row>
    <row r="165" spans="1:22" s="42" customFormat="1" x14ac:dyDescent="0.25">
      <c r="A165" s="163" t="s">
        <v>31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5"/>
    </row>
    <row r="166" spans="1:22" s="42" customFormat="1" x14ac:dyDescent="0.3">
      <c r="A166" s="30" t="s">
        <v>128</v>
      </c>
      <c r="B166" s="22" t="s">
        <v>184</v>
      </c>
      <c r="C166" s="44">
        <v>1967</v>
      </c>
      <c r="D166" s="39" t="s">
        <v>171</v>
      </c>
      <c r="E166" s="18">
        <v>2</v>
      </c>
      <c r="F166" s="18">
        <v>2</v>
      </c>
      <c r="G166" s="45">
        <v>357</v>
      </c>
      <c r="H166" s="45">
        <v>232.7</v>
      </c>
      <c r="I166" s="44">
        <v>15</v>
      </c>
      <c r="J166" s="45">
        <v>62976</v>
      </c>
      <c r="K166" s="45">
        <v>29757</v>
      </c>
      <c r="L166" s="45">
        <v>400.53</v>
      </c>
      <c r="M166" s="45">
        <v>440583</v>
      </c>
      <c r="N166" s="44">
        <v>0</v>
      </c>
      <c r="O166" s="45">
        <v>0</v>
      </c>
      <c r="P166" s="44">
        <v>0</v>
      </c>
      <c r="Q166" s="45">
        <v>0</v>
      </c>
      <c r="R166" s="45">
        <v>519</v>
      </c>
      <c r="S166" s="45">
        <v>332428</v>
      </c>
      <c r="T166" s="45">
        <v>76.8</v>
      </c>
      <c r="U166" s="45">
        <v>62621</v>
      </c>
      <c r="V166" s="36">
        <f>U166+S166+Q166+O166+M166+K166+J166</f>
        <v>928365</v>
      </c>
    </row>
    <row r="167" spans="1:22" s="42" customFormat="1" x14ac:dyDescent="0.3">
      <c r="A167" s="30" t="s">
        <v>129</v>
      </c>
      <c r="B167" s="22" t="s">
        <v>183</v>
      </c>
      <c r="C167" s="44">
        <v>1969</v>
      </c>
      <c r="D167" s="39" t="s">
        <v>67</v>
      </c>
      <c r="E167" s="18">
        <v>4</v>
      </c>
      <c r="F167" s="18">
        <v>3</v>
      </c>
      <c r="G167" s="45">
        <v>1486</v>
      </c>
      <c r="H167" s="45">
        <v>970.7</v>
      </c>
      <c r="I167" s="44">
        <v>64</v>
      </c>
      <c r="J167" s="45">
        <v>264920</v>
      </c>
      <c r="K167" s="45">
        <v>125179</v>
      </c>
      <c r="L167" s="45">
        <v>1017</v>
      </c>
      <c r="M167" s="45">
        <v>1118700</v>
      </c>
      <c r="N167" s="44">
        <v>0</v>
      </c>
      <c r="O167" s="45">
        <v>0</v>
      </c>
      <c r="P167" s="44">
        <v>0</v>
      </c>
      <c r="Q167" s="45">
        <v>0</v>
      </c>
      <c r="R167" s="45">
        <v>1656</v>
      </c>
      <c r="S167" s="45">
        <v>1398426</v>
      </c>
      <c r="T167" s="45">
        <v>134.6</v>
      </c>
      <c r="U167" s="45">
        <v>263430</v>
      </c>
      <c r="V167" s="36">
        <f>U167+S167+Q167+O167+M167+K167+J167</f>
        <v>3170655</v>
      </c>
    </row>
    <row r="168" spans="1:22" s="42" customFormat="1" x14ac:dyDescent="0.3">
      <c r="A168" s="30" t="s">
        <v>130</v>
      </c>
      <c r="B168" s="22" t="s">
        <v>182</v>
      </c>
      <c r="C168" s="44">
        <v>1960</v>
      </c>
      <c r="D168" s="39" t="s">
        <v>171</v>
      </c>
      <c r="E168" s="18">
        <v>2</v>
      </c>
      <c r="F168" s="18">
        <v>2</v>
      </c>
      <c r="G168" s="45">
        <v>514</v>
      </c>
      <c r="H168" s="45">
        <v>359.3</v>
      </c>
      <c r="I168" s="44">
        <v>18</v>
      </c>
      <c r="J168" s="45">
        <v>90594</v>
      </c>
      <c r="K168" s="45">
        <v>42807</v>
      </c>
      <c r="L168" s="45">
        <v>562.29999999999995</v>
      </c>
      <c r="M168" s="45">
        <v>618530</v>
      </c>
      <c r="N168" s="44">
        <v>0</v>
      </c>
      <c r="O168" s="45">
        <v>0</v>
      </c>
      <c r="P168" s="44">
        <v>0</v>
      </c>
      <c r="Q168" s="45">
        <v>0</v>
      </c>
      <c r="R168" s="45">
        <v>560</v>
      </c>
      <c r="S168" s="45">
        <v>478214</v>
      </c>
      <c r="T168" s="45">
        <v>85</v>
      </c>
      <c r="U168" s="45">
        <v>1324602</v>
      </c>
      <c r="V168" s="36">
        <f>U168+S168+Q168+O168+M168+K168+J168</f>
        <v>2554747</v>
      </c>
    </row>
    <row r="169" spans="1:22" s="42" customFormat="1" x14ac:dyDescent="0.3">
      <c r="A169" s="145" t="s">
        <v>32</v>
      </c>
      <c r="B169" s="145"/>
      <c r="C169" s="26" t="s">
        <v>10</v>
      </c>
      <c r="D169" s="120" t="s">
        <v>10</v>
      </c>
      <c r="E169" s="26" t="s">
        <v>10</v>
      </c>
      <c r="F169" s="26" t="s">
        <v>10</v>
      </c>
      <c r="G169" s="27">
        <f>SUM(G166:G168)</f>
        <v>2357</v>
      </c>
      <c r="H169" s="27">
        <f t="shared" ref="H169:V169" si="43">SUM(H166:H168)</f>
        <v>1562.7</v>
      </c>
      <c r="I169" s="27">
        <f t="shared" si="43"/>
        <v>97</v>
      </c>
      <c r="J169" s="27">
        <f t="shared" si="43"/>
        <v>418490</v>
      </c>
      <c r="K169" s="27">
        <f t="shared" si="43"/>
        <v>197743</v>
      </c>
      <c r="L169" s="27">
        <f t="shared" si="43"/>
        <v>1979.83</v>
      </c>
      <c r="M169" s="27">
        <f t="shared" si="43"/>
        <v>2177813</v>
      </c>
      <c r="N169" s="27">
        <f t="shared" si="43"/>
        <v>0</v>
      </c>
      <c r="O169" s="27">
        <f t="shared" si="43"/>
        <v>0</v>
      </c>
      <c r="P169" s="27">
        <f t="shared" si="43"/>
        <v>0</v>
      </c>
      <c r="Q169" s="27">
        <f t="shared" si="43"/>
        <v>0</v>
      </c>
      <c r="R169" s="27">
        <f t="shared" si="43"/>
        <v>2735</v>
      </c>
      <c r="S169" s="27">
        <f t="shared" si="43"/>
        <v>2209068</v>
      </c>
      <c r="T169" s="27">
        <f t="shared" si="43"/>
        <v>296.39999999999998</v>
      </c>
      <c r="U169" s="27">
        <f t="shared" si="43"/>
        <v>1650653</v>
      </c>
      <c r="V169" s="27">
        <f t="shared" si="43"/>
        <v>6653767</v>
      </c>
    </row>
    <row r="170" spans="1:22" s="15" customFormat="1" x14ac:dyDescent="0.2">
      <c r="A170" s="157" t="s">
        <v>37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9"/>
    </row>
    <row r="171" spans="1:22" s="15" customFormat="1" x14ac:dyDescent="0.2">
      <c r="A171" s="66" t="s">
        <v>131</v>
      </c>
      <c r="B171" s="22" t="s">
        <v>150</v>
      </c>
      <c r="C171" s="46">
        <v>1990</v>
      </c>
      <c r="D171" s="39" t="s">
        <v>67</v>
      </c>
      <c r="E171" s="18">
        <v>4</v>
      </c>
      <c r="F171" s="18">
        <v>1</v>
      </c>
      <c r="G171" s="35">
        <v>1864</v>
      </c>
      <c r="H171" s="35">
        <v>1712</v>
      </c>
      <c r="I171" s="46">
        <v>128</v>
      </c>
      <c r="J171" s="73">
        <v>0</v>
      </c>
      <c r="K171" s="35">
        <v>0</v>
      </c>
      <c r="L171" s="35">
        <v>810</v>
      </c>
      <c r="M171" s="73">
        <v>975000</v>
      </c>
      <c r="N171" s="46">
        <v>0</v>
      </c>
      <c r="O171" s="35">
        <v>0</v>
      </c>
      <c r="P171" s="46">
        <v>0</v>
      </c>
      <c r="Q171" s="35">
        <v>0</v>
      </c>
      <c r="R171" s="35">
        <v>1800</v>
      </c>
      <c r="S171" s="35">
        <f>R171*705</f>
        <v>1269000</v>
      </c>
      <c r="T171" s="35">
        <v>0</v>
      </c>
      <c r="U171" s="35">
        <v>0</v>
      </c>
      <c r="V171" s="36">
        <f>U171+S171+Q171+O171+M171+K171+J171</f>
        <v>2244000</v>
      </c>
    </row>
    <row r="172" spans="1:22" s="74" customFormat="1" x14ac:dyDescent="0.2">
      <c r="A172" s="153" t="s">
        <v>38</v>
      </c>
      <c r="B172" s="153"/>
      <c r="C172" s="26" t="s">
        <v>10</v>
      </c>
      <c r="D172" s="120" t="s">
        <v>10</v>
      </c>
      <c r="E172" s="26" t="s">
        <v>10</v>
      </c>
      <c r="F172" s="26" t="s">
        <v>10</v>
      </c>
      <c r="G172" s="70">
        <f>G171</f>
        <v>1864</v>
      </c>
      <c r="H172" s="70">
        <f t="shared" ref="H172:U172" si="44">H171</f>
        <v>1712</v>
      </c>
      <c r="I172" s="71">
        <f t="shared" si="44"/>
        <v>128</v>
      </c>
      <c r="J172" s="70">
        <f t="shared" si="44"/>
        <v>0</v>
      </c>
      <c r="K172" s="70">
        <f t="shared" si="44"/>
        <v>0</v>
      </c>
      <c r="L172" s="70">
        <f t="shared" si="44"/>
        <v>810</v>
      </c>
      <c r="M172" s="70">
        <f t="shared" si="44"/>
        <v>975000</v>
      </c>
      <c r="N172" s="71">
        <f t="shared" si="44"/>
        <v>0</v>
      </c>
      <c r="O172" s="70">
        <f t="shared" si="44"/>
        <v>0</v>
      </c>
      <c r="P172" s="71">
        <f t="shared" si="44"/>
        <v>0</v>
      </c>
      <c r="Q172" s="70">
        <f t="shared" si="44"/>
        <v>0</v>
      </c>
      <c r="R172" s="70">
        <f t="shared" si="44"/>
        <v>1800</v>
      </c>
      <c r="S172" s="70">
        <f t="shared" si="44"/>
        <v>1269000</v>
      </c>
      <c r="T172" s="70">
        <f t="shared" si="44"/>
        <v>0</v>
      </c>
      <c r="U172" s="70">
        <f t="shared" si="44"/>
        <v>0</v>
      </c>
      <c r="V172" s="67">
        <f>U172+S172+Q172+O172+M172+K172+J172</f>
        <v>2244000</v>
      </c>
    </row>
    <row r="173" spans="1:22" s="29" customFormat="1" x14ac:dyDescent="0.2">
      <c r="A173" s="147" t="s">
        <v>22</v>
      </c>
      <c r="B173" s="148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</row>
    <row r="174" spans="1:22" s="37" customFormat="1" x14ac:dyDescent="0.3">
      <c r="A174" s="30" t="s">
        <v>132</v>
      </c>
      <c r="B174" s="22" t="s">
        <v>181</v>
      </c>
      <c r="C174" s="44">
        <v>1979</v>
      </c>
      <c r="D174" s="39" t="s">
        <v>67</v>
      </c>
      <c r="E174" s="18">
        <v>5</v>
      </c>
      <c r="F174" s="18">
        <v>4</v>
      </c>
      <c r="G174" s="45">
        <v>2709.7</v>
      </c>
      <c r="H174" s="45">
        <v>2431.3000000000002</v>
      </c>
      <c r="I174" s="18">
        <v>116</v>
      </c>
      <c r="J174" s="19">
        <v>2000700</v>
      </c>
      <c r="K174" s="19">
        <v>200632</v>
      </c>
      <c r="L174" s="19">
        <v>0</v>
      </c>
      <c r="M174" s="19">
        <v>0</v>
      </c>
      <c r="N174" s="18">
        <v>0</v>
      </c>
      <c r="O174" s="45">
        <v>0</v>
      </c>
      <c r="P174" s="18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36">
        <f t="shared" ref="V174:V180" si="45">U174+S174+Q174+O174+M174+K174+J174</f>
        <v>2201332</v>
      </c>
    </row>
    <row r="175" spans="1:22" s="37" customFormat="1" x14ac:dyDescent="0.3">
      <c r="A175" s="30" t="s">
        <v>133</v>
      </c>
      <c r="B175" s="22" t="s">
        <v>54</v>
      </c>
      <c r="C175" s="44">
        <v>1968</v>
      </c>
      <c r="D175" s="39" t="s">
        <v>67</v>
      </c>
      <c r="E175" s="18">
        <v>5</v>
      </c>
      <c r="F175" s="18">
        <v>3</v>
      </c>
      <c r="G175" s="45">
        <v>1804.8</v>
      </c>
      <c r="H175" s="45">
        <v>1658.1</v>
      </c>
      <c r="I175" s="18">
        <v>98</v>
      </c>
      <c r="J175" s="19">
        <v>0</v>
      </c>
      <c r="K175" s="19">
        <v>0</v>
      </c>
      <c r="L175" s="19">
        <v>549</v>
      </c>
      <c r="M175" s="19">
        <f>L175*2718</f>
        <v>1492182</v>
      </c>
      <c r="N175" s="18">
        <v>0</v>
      </c>
      <c r="O175" s="45">
        <v>0</v>
      </c>
      <c r="P175" s="18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36">
        <f t="shared" si="45"/>
        <v>1492182</v>
      </c>
    </row>
    <row r="176" spans="1:22" s="37" customFormat="1" x14ac:dyDescent="0.3">
      <c r="A176" s="30" t="s">
        <v>134</v>
      </c>
      <c r="B176" s="22" t="s">
        <v>170</v>
      </c>
      <c r="C176" s="44">
        <v>1996</v>
      </c>
      <c r="D176" s="39" t="s">
        <v>67</v>
      </c>
      <c r="E176" s="18">
        <v>5</v>
      </c>
      <c r="F176" s="18">
        <v>3</v>
      </c>
      <c r="G176" s="45">
        <v>3450.5</v>
      </c>
      <c r="H176" s="45">
        <v>3134</v>
      </c>
      <c r="I176" s="18">
        <v>141</v>
      </c>
      <c r="J176" s="19">
        <v>0</v>
      </c>
      <c r="K176" s="19">
        <v>0</v>
      </c>
      <c r="L176" s="19">
        <v>842.4</v>
      </c>
      <c r="M176" s="98">
        <f t="shared" ref="M176:M179" si="46">L176*2718</f>
        <v>2289643.1999999997</v>
      </c>
      <c r="N176" s="18">
        <v>0</v>
      </c>
      <c r="O176" s="45">
        <v>0</v>
      </c>
      <c r="P176" s="18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36">
        <f t="shared" si="45"/>
        <v>2289643.1999999997</v>
      </c>
    </row>
    <row r="177" spans="1:22" s="37" customFormat="1" x14ac:dyDescent="0.3">
      <c r="A177" s="30" t="s">
        <v>135</v>
      </c>
      <c r="B177" s="22" t="s">
        <v>55</v>
      </c>
      <c r="C177" s="44">
        <v>1965</v>
      </c>
      <c r="D177" s="39" t="s">
        <v>67</v>
      </c>
      <c r="E177" s="18">
        <v>5</v>
      </c>
      <c r="F177" s="18">
        <v>4</v>
      </c>
      <c r="G177" s="45">
        <v>3241.3</v>
      </c>
      <c r="H177" s="45">
        <v>3005.3</v>
      </c>
      <c r="I177" s="18">
        <v>147</v>
      </c>
      <c r="J177" s="19">
        <v>0</v>
      </c>
      <c r="K177" s="19">
        <v>0</v>
      </c>
      <c r="L177" s="19">
        <v>1079</v>
      </c>
      <c r="M177" s="98">
        <f t="shared" si="46"/>
        <v>2932722</v>
      </c>
      <c r="N177" s="18">
        <v>0</v>
      </c>
      <c r="O177" s="45">
        <v>0</v>
      </c>
      <c r="P177" s="18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36">
        <f t="shared" si="45"/>
        <v>2932722</v>
      </c>
    </row>
    <row r="178" spans="1:22" s="37" customFormat="1" x14ac:dyDescent="0.3">
      <c r="A178" s="30" t="s">
        <v>136</v>
      </c>
      <c r="B178" s="22" t="s">
        <v>56</v>
      </c>
      <c r="C178" s="44">
        <v>1973</v>
      </c>
      <c r="D178" s="39" t="s">
        <v>67</v>
      </c>
      <c r="E178" s="18">
        <v>5</v>
      </c>
      <c r="F178" s="18">
        <v>4</v>
      </c>
      <c r="G178" s="45">
        <v>2643</v>
      </c>
      <c r="H178" s="45">
        <v>2363.3000000000002</v>
      </c>
      <c r="I178" s="18">
        <v>168</v>
      </c>
      <c r="J178" s="19">
        <v>0</v>
      </c>
      <c r="K178" s="19">
        <v>0</v>
      </c>
      <c r="L178" s="19">
        <v>795</v>
      </c>
      <c r="M178" s="98">
        <f t="shared" si="46"/>
        <v>2160810</v>
      </c>
      <c r="N178" s="18">
        <v>0</v>
      </c>
      <c r="O178" s="45">
        <v>0</v>
      </c>
      <c r="P178" s="18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36">
        <f t="shared" ref="V178" si="47">U178+S178+Q178+O178+M178+K178+J178</f>
        <v>2160810</v>
      </c>
    </row>
    <row r="179" spans="1:22" s="37" customFormat="1" x14ac:dyDescent="0.3">
      <c r="A179" s="30" t="s">
        <v>137</v>
      </c>
      <c r="B179" s="95" t="s">
        <v>240</v>
      </c>
      <c r="C179" s="44">
        <v>1973</v>
      </c>
      <c r="D179" s="39" t="s">
        <v>67</v>
      </c>
      <c r="E179" s="96">
        <v>5</v>
      </c>
      <c r="F179" s="96">
        <v>4</v>
      </c>
      <c r="G179" s="45">
        <v>391.8</v>
      </c>
      <c r="H179" s="45">
        <v>345.4</v>
      </c>
      <c r="I179" s="96">
        <v>19</v>
      </c>
      <c r="J179" s="98">
        <v>0</v>
      </c>
      <c r="K179" s="98">
        <v>0</v>
      </c>
      <c r="L179" s="98">
        <v>301</v>
      </c>
      <c r="M179" s="98">
        <f t="shared" si="46"/>
        <v>818118</v>
      </c>
      <c r="N179" s="96">
        <v>0</v>
      </c>
      <c r="O179" s="45">
        <v>0</v>
      </c>
      <c r="P179" s="96">
        <v>0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36">
        <f t="shared" si="45"/>
        <v>818118</v>
      </c>
    </row>
    <row r="180" spans="1:22" s="42" customFormat="1" x14ac:dyDescent="0.3">
      <c r="A180" s="145" t="s">
        <v>36</v>
      </c>
      <c r="B180" s="146"/>
      <c r="C180" s="99" t="s">
        <v>10</v>
      </c>
      <c r="D180" s="100" t="s">
        <v>10</v>
      </c>
      <c r="E180" s="26" t="s">
        <v>10</v>
      </c>
      <c r="F180" s="26" t="s">
        <v>10</v>
      </c>
      <c r="G180" s="48">
        <f>SUM(G174:G179)</f>
        <v>14241.099999999999</v>
      </c>
      <c r="H180" s="48">
        <f t="shared" ref="H180:U180" si="48">SUM(H174:H179)</f>
        <v>12937.4</v>
      </c>
      <c r="I180" s="65">
        <f t="shared" si="48"/>
        <v>689</v>
      </c>
      <c r="J180" s="48">
        <f t="shared" si="48"/>
        <v>2000700</v>
      </c>
      <c r="K180" s="48">
        <f t="shared" si="48"/>
        <v>200632</v>
      </c>
      <c r="L180" s="48">
        <f t="shared" si="48"/>
        <v>3566.4</v>
      </c>
      <c r="M180" s="48">
        <f t="shared" si="48"/>
        <v>9693475.1999999993</v>
      </c>
      <c r="N180" s="65">
        <f t="shared" si="48"/>
        <v>0</v>
      </c>
      <c r="O180" s="48">
        <f t="shared" si="48"/>
        <v>0</v>
      </c>
      <c r="P180" s="65">
        <f t="shared" si="48"/>
        <v>0</v>
      </c>
      <c r="Q180" s="48">
        <f t="shared" si="48"/>
        <v>0</v>
      </c>
      <c r="R180" s="48">
        <f t="shared" si="48"/>
        <v>0</v>
      </c>
      <c r="S180" s="48">
        <f t="shared" si="48"/>
        <v>0</v>
      </c>
      <c r="T180" s="48">
        <f t="shared" si="48"/>
        <v>0</v>
      </c>
      <c r="U180" s="48">
        <f t="shared" si="48"/>
        <v>0</v>
      </c>
      <c r="V180" s="67">
        <f t="shared" si="45"/>
        <v>11894807.199999999</v>
      </c>
    </row>
    <row r="181" spans="1:22" s="72" customFormat="1" x14ac:dyDescent="0.2">
      <c r="A181" s="157" t="s">
        <v>51</v>
      </c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9"/>
    </row>
    <row r="182" spans="1:22" s="72" customFormat="1" x14ac:dyDescent="0.2">
      <c r="A182" s="66" t="s">
        <v>154</v>
      </c>
      <c r="B182" s="95" t="s">
        <v>190</v>
      </c>
      <c r="C182" s="96">
        <v>1995</v>
      </c>
      <c r="D182" s="39" t="s">
        <v>67</v>
      </c>
      <c r="E182" s="96">
        <v>5</v>
      </c>
      <c r="F182" s="96">
        <v>5</v>
      </c>
      <c r="G182" s="35">
        <v>3379.7</v>
      </c>
      <c r="H182" s="35">
        <v>1883</v>
      </c>
      <c r="I182" s="46">
        <v>120</v>
      </c>
      <c r="J182" s="35">
        <v>0</v>
      </c>
      <c r="K182" s="35">
        <v>0</v>
      </c>
      <c r="L182" s="35">
        <v>980</v>
      </c>
      <c r="M182" s="98">
        <f t="shared" ref="M182:M183" si="49">L182*2718</f>
        <v>2663640</v>
      </c>
      <c r="N182" s="46">
        <v>0</v>
      </c>
      <c r="O182" s="35">
        <v>0</v>
      </c>
      <c r="P182" s="46">
        <v>0</v>
      </c>
      <c r="Q182" s="35">
        <v>0</v>
      </c>
      <c r="R182" s="35">
        <v>2765</v>
      </c>
      <c r="S182" s="35">
        <f>R182*705</f>
        <v>1949325</v>
      </c>
      <c r="T182" s="35">
        <v>0</v>
      </c>
      <c r="U182" s="35">
        <v>0</v>
      </c>
      <c r="V182" s="36">
        <f>U182+S182+Q182+O182+M182+K182+J182</f>
        <v>4612965</v>
      </c>
    </row>
    <row r="183" spans="1:22" s="15" customFormat="1" x14ac:dyDescent="0.2">
      <c r="A183" s="66" t="s">
        <v>155</v>
      </c>
      <c r="B183" s="95" t="s">
        <v>180</v>
      </c>
      <c r="C183" s="96">
        <v>1975</v>
      </c>
      <c r="D183" s="39" t="s">
        <v>67</v>
      </c>
      <c r="E183" s="96">
        <v>5</v>
      </c>
      <c r="F183" s="96">
        <v>4</v>
      </c>
      <c r="G183" s="35">
        <v>2609.3000000000002</v>
      </c>
      <c r="H183" s="35">
        <v>1791.7</v>
      </c>
      <c r="I183" s="46">
        <v>129</v>
      </c>
      <c r="J183" s="35">
        <v>0</v>
      </c>
      <c r="K183" s="35">
        <v>0</v>
      </c>
      <c r="L183" s="35">
        <v>820</v>
      </c>
      <c r="M183" s="98">
        <f t="shared" si="49"/>
        <v>2228760</v>
      </c>
      <c r="N183" s="46">
        <v>0</v>
      </c>
      <c r="O183" s="35">
        <v>0</v>
      </c>
      <c r="P183" s="46">
        <v>0</v>
      </c>
      <c r="Q183" s="35">
        <v>0</v>
      </c>
      <c r="R183" s="35">
        <v>2390</v>
      </c>
      <c r="S183" s="35">
        <f>R183*705</f>
        <v>1684950</v>
      </c>
      <c r="T183" s="35">
        <v>0</v>
      </c>
      <c r="U183" s="35">
        <v>0</v>
      </c>
      <c r="V183" s="36">
        <f>U183+S183+Q183+O183+M183+K183+J183</f>
        <v>3913710</v>
      </c>
    </row>
    <row r="184" spans="1:22" s="72" customFormat="1" x14ac:dyDescent="0.2">
      <c r="A184" s="153" t="s">
        <v>39</v>
      </c>
      <c r="B184" s="153"/>
      <c r="C184" s="26" t="s">
        <v>10</v>
      </c>
      <c r="D184" s="120" t="s">
        <v>10</v>
      </c>
      <c r="E184" s="26" t="s">
        <v>10</v>
      </c>
      <c r="F184" s="26" t="s">
        <v>10</v>
      </c>
      <c r="G184" s="70">
        <f>SUM(G182:G183)</f>
        <v>5989</v>
      </c>
      <c r="H184" s="70">
        <f t="shared" ref="H184:V184" si="50">SUM(H182:H183)</f>
        <v>3674.7</v>
      </c>
      <c r="I184" s="70">
        <f t="shared" si="50"/>
        <v>249</v>
      </c>
      <c r="J184" s="70">
        <f t="shared" si="50"/>
        <v>0</v>
      </c>
      <c r="K184" s="70">
        <f t="shared" si="50"/>
        <v>0</v>
      </c>
      <c r="L184" s="70">
        <f t="shared" si="50"/>
        <v>1800</v>
      </c>
      <c r="M184" s="70">
        <f t="shared" si="50"/>
        <v>4892400</v>
      </c>
      <c r="N184" s="70">
        <f t="shared" si="50"/>
        <v>0</v>
      </c>
      <c r="O184" s="70">
        <f t="shared" si="50"/>
        <v>0</v>
      </c>
      <c r="P184" s="70">
        <f t="shared" si="50"/>
        <v>0</v>
      </c>
      <c r="Q184" s="70">
        <f t="shared" si="50"/>
        <v>0</v>
      </c>
      <c r="R184" s="70">
        <f t="shared" si="50"/>
        <v>5155</v>
      </c>
      <c r="S184" s="70">
        <f t="shared" si="50"/>
        <v>3634275</v>
      </c>
      <c r="T184" s="70">
        <f t="shared" si="50"/>
        <v>0</v>
      </c>
      <c r="U184" s="70">
        <f t="shared" si="50"/>
        <v>0</v>
      </c>
      <c r="V184" s="70">
        <f t="shared" si="50"/>
        <v>8526675</v>
      </c>
    </row>
    <row r="185" spans="1:22" s="29" customFormat="1" ht="18.75" customHeight="1" x14ac:dyDescent="0.2">
      <c r="A185" s="154" t="s">
        <v>33</v>
      </c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6"/>
    </row>
    <row r="186" spans="1:22" s="29" customFormat="1" x14ac:dyDescent="0.3">
      <c r="A186" s="101">
        <v>38</v>
      </c>
      <c r="B186" s="95" t="s">
        <v>189</v>
      </c>
      <c r="C186" s="96">
        <v>1971</v>
      </c>
      <c r="D186" s="39" t="s">
        <v>67</v>
      </c>
      <c r="E186" s="96">
        <v>2</v>
      </c>
      <c r="F186" s="96">
        <v>2</v>
      </c>
      <c r="G186" s="13">
        <v>632.4</v>
      </c>
      <c r="H186" s="12">
        <v>410.3</v>
      </c>
      <c r="I186" s="96">
        <v>30</v>
      </c>
      <c r="J186" s="36">
        <v>100000</v>
      </c>
      <c r="K186" s="98">
        <v>60000</v>
      </c>
      <c r="L186" s="98">
        <v>423.1</v>
      </c>
      <c r="M186" s="98">
        <f t="shared" ref="M186:M189" si="51">L186*2718</f>
        <v>1149985.8</v>
      </c>
      <c r="N186" s="96">
        <v>0</v>
      </c>
      <c r="O186" s="98">
        <v>0</v>
      </c>
      <c r="P186" s="96">
        <v>0</v>
      </c>
      <c r="Q186" s="98">
        <v>0</v>
      </c>
      <c r="R186" s="98">
        <v>0</v>
      </c>
      <c r="S186" s="98">
        <v>0</v>
      </c>
      <c r="T186" s="98">
        <v>0</v>
      </c>
      <c r="U186" s="98">
        <v>0</v>
      </c>
      <c r="V186" s="36">
        <f t="shared" ref="V186:V187" si="52">U186+S186+Q186+O186+M186+K186+J186</f>
        <v>1309985.8</v>
      </c>
    </row>
    <row r="187" spans="1:22" s="29" customFormat="1" x14ac:dyDescent="0.3">
      <c r="A187" s="101">
        <v>39</v>
      </c>
      <c r="B187" s="95" t="s">
        <v>179</v>
      </c>
      <c r="C187" s="96">
        <v>1974</v>
      </c>
      <c r="D187" s="39" t="s">
        <v>67</v>
      </c>
      <c r="E187" s="96">
        <v>2</v>
      </c>
      <c r="F187" s="96">
        <v>2</v>
      </c>
      <c r="G187" s="11">
        <v>627.79999999999995</v>
      </c>
      <c r="H187" s="12">
        <v>414.3</v>
      </c>
      <c r="I187" s="96">
        <v>39</v>
      </c>
      <c r="J187" s="36">
        <v>100000</v>
      </c>
      <c r="K187" s="98">
        <v>60000</v>
      </c>
      <c r="L187" s="98">
        <v>424.3</v>
      </c>
      <c r="M187" s="98">
        <f t="shared" si="51"/>
        <v>1153247.4000000001</v>
      </c>
      <c r="N187" s="96">
        <v>0</v>
      </c>
      <c r="O187" s="98">
        <v>0</v>
      </c>
      <c r="P187" s="96">
        <v>0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36">
        <f t="shared" si="52"/>
        <v>1313247.4000000001</v>
      </c>
    </row>
    <row r="188" spans="1:22" s="102" customFormat="1" ht="30" customHeight="1" x14ac:dyDescent="0.2">
      <c r="A188" s="94" t="s">
        <v>158</v>
      </c>
      <c r="B188" s="50" t="s">
        <v>222</v>
      </c>
      <c r="C188" s="96">
        <v>1978</v>
      </c>
      <c r="D188" s="97" t="s">
        <v>67</v>
      </c>
      <c r="E188" s="96">
        <v>2</v>
      </c>
      <c r="F188" s="96">
        <v>3</v>
      </c>
      <c r="G188" s="13">
        <v>877.8</v>
      </c>
      <c r="H188" s="14">
        <v>507.1</v>
      </c>
      <c r="I188" s="96">
        <v>27</v>
      </c>
      <c r="J188" s="36">
        <v>100000</v>
      </c>
      <c r="K188" s="98">
        <v>60000</v>
      </c>
      <c r="L188" s="98">
        <v>902</v>
      </c>
      <c r="M188" s="98">
        <f t="shared" si="51"/>
        <v>2451636</v>
      </c>
      <c r="N188" s="96">
        <v>0</v>
      </c>
      <c r="O188" s="98">
        <v>0</v>
      </c>
      <c r="P188" s="96">
        <v>0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36">
        <f t="shared" ref="V188:V189" si="53">U188+S188+Q188+O188+M188+K188+J188</f>
        <v>2611636</v>
      </c>
    </row>
    <row r="189" spans="1:22" s="102" customFormat="1" x14ac:dyDescent="0.3">
      <c r="A189" s="66" t="s">
        <v>159</v>
      </c>
      <c r="B189" s="95" t="s">
        <v>250</v>
      </c>
      <c r="C189" s="46">
        <v>1962</v>
      </c>
      <c r="D189" s="39" t="s">
        <v>67</v>
      </c>
      <c r="E189" s="96">
        <v>2</v>
      </c>
      <c r="F189" s="96">
        <v>2</v>
      </c>
      <c r="G189" s="11">
        <v>423</v>
      </c>
      <c r="H189" s="12">
        <v>294</v>
      </c>
      <c r="I189" s="46">
        <v>27</v>
      </c>
      <c r="J189" s="73">
        <v>100000</v>
      </c>
      <c r="K189" s="35">
        <v>60000</v>
      </c>
      <c r="L189" s="35">
        <v>302.3</v>
      </c>
      <c r="M189" s="98">
        <f t="shared" si="51"/>
        <v>821651.4</v>
      </c>
      <c r="N189" s="46">
        <v>0</v>
      </c>
      <c r="O189" s="35">
        <v>0</v>
      </c>
      <c r="P189" s="46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6">
        <f t="shared" si="53"/>
        <v>981651.4</v>
      </c>
    </row>
    <row r="190" spans="1:22" s="42" customFormat="1" ht="39.75" customHeight="1" x14ac:dyDescent="0.25">
      <c r="A190" s="151" t="s">
        <v>52</v>
      </c>
      <c r="B190" s="152"/>
      <c r="C190" s="26" t="s">
        <v>10</v>
      </c>
      <c r="D190" s="120" t="s">
        <v>10</v>
      </c>
      <c r="E190" s="26" t="s">
        <v>10</v>
      </c>
      <c r="F190" s="26" t="s">
        <v>10</v>
      </c>
      <c r="G190" s="67">
        <f t="shared" ref="G190:U190" si="54">SUM(G186:G189)</f>
        <v>2561</v>
      </c>
      <c r="H190" s="67">
        <f t="shared" si="54"/>
        <v>1625.7</v>
      </c>
      <c r="I190" s="67">
        <f t="shared" si="54"/>
        <v>123</v>
      </c>
      <c r="J190" s="67">
        <f t="shared" si="54"/>
        <v>400000</v>
      </c>
      <c r="K190" s="67">
        <f t="shared" si="54"/>
        <v>240000</v>
      </c>
      <c r="L190" s="67">
        <f t="shared" si="54"/>
        <v>2051.7000000000003</v>
      </c>
      <c r="M190" s="67">
        <f t="shared" si="54"/>
        <v>5576520.6000000006</v>
      </c>
      <c r="N190" s="67">
        <f t="shared" si="54"/>
        <v>0</v>
      </c>
      <c r="O190" s="67">
        <f t="shared" si="54"/>
        <v>0</v>
      </c>
      <c r="P190" s="67">
        <f t="shared" si="54"/>
        <v>0</v>
      </c>
      <c r="Q190" s="67">
        <f t="shared" si="54"/>
        <v>0</v>
      </c>
      <c r="R190" s="67">
        <f t="shared" si="54"/>
        <v>0</v>
      </c>
      <c r="S190" s="67">
        <f t="shared" si="54"/>
        <v>0</v>
      </c>
      <c r="T190" s="67">
        <f t="shared" si="54"/>
        <v>0</v>
      </c>
      <c r="U190" s="67">
        <f t="shared" si="54"/>
        <v>0</v>
      </c>
      <c r="V190" s="67">
        <f>U190+S190+Q190+O190+M190+K190+J190</f>
        <v>6216520.6000000006</v>
      </c>
    </row>
    <row r="191" spans="1:22" s="29" customFormat="1" x14ac:dyDescent="0.2">
      <c r="A191" s="147" t="s">
        <v>141</v>
      </c>
      <c r="B191" s="148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</row>
    <row r="192" spans="1:22" s="29" customFormat="1" x14ac:dyDescent="0.2">
      <c r="A192" s="108" t="s">
        <v>160</v>
      </c>
      <c r="B192" s="39" t="s">
        <v>251</v>
      </c>
      <c r="C192" s="108">
        <v>1990</v>
      </c>
      <c r="D192" s="106" t="s">
        <v>252</v>
      </c>
      <c r="E192" s="40">
        <v>9</v>
      </c>
      <c r="F192" s="40">
        <v>2</v>
      </c>
      <c r="G192" s="107">
        <v>4501.7</v>
      </c>
      <c r="H192" s="107">
        <v>2665.5</v>
      </c>
      <c r="I192" s="107">
        <v>225</v>
      </c>
      <c r="J192" s="107">
        <v>0</v>
      </c>
      <c r="K192" s="107">
        <v>0</v>
      </c>
      <c r="L192" s="107">
        <v>0</v>
      </c>
      <c r="M192" s="107">
        <f t="shared" ref="M192:M198" si="55">L192*2718</f>
        <v>0</v>
      </c>
      <c r="N192" s="92">
        <v>2</v>
      </c>
      <c r="O192" s="36">
        <f>N192*2043973</f>
        <v>4087946</v>
      </c>
      <c r="P192" s="92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f t="shared" ref="V192:V198" si="56">U192+S192+Q192+O192+M192+K192+J192</f>
        <v>4087946</v>
      </c>
    </row>
    <row r="193" spans="1:22" s="29" customFormat="1" x14ac:dyDescent="0.2">
      <c r="A193" s="108" t="s">
        <v>210</v>
      </c>
      <c r="B193" s="39" t="s">
        <v>216</v>
      </c>
      <c r="C193" s="108">
        <v>1960</v>
      </c>
      <c r="D193" s="118" t="s">
        <v>252</v>
      </c>
      <c r="E193" s="40">
        <v>2</v>
      </c>
      <c r="F193" s="40">
        <v>1</v>
      </c>
      <c r="G193" s="107">
        <v>448.8</v>
      </c>
      <c r="H193" s="107">
        <v>290.3</v>
      </c>
      <c r="I193" s="107">
        <v>18</v>
      </c>
      <c r="J193" s="107">
        <v>0</v>
      </c>
      <c r="K193" s="107">
        <v>0</v>
      </c>
      <c r="L193" s="107">
        <v>453</v>
      </c>
      <c r="M193" s="107">
        <f t="shared" si="55"/>
        <v>1231254</v>
      </c>
      <c r="N193" s="92">
        <v>0</v>
      </c>
      <c r="O193" s="36">
        <v>0</v>
      </c>
      <c r="P193" s="92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f t="shared" si="56"/>
        <v>1231254</v>
      </c>
    </row>
    <row r="194" spans="1:22" s="29" customFormat="1" x14ac:dyDescent="0.2">
      <c r="A194" s="108" t="s">
        <v>241</v>
      </c>
      <c r="B194" s="39" t="s">
        <v>217</v>
      </c>
      <c r="C194" s="108">
        <v>1966</v>
      </c>
      <c r="D194" s="106" t="s">
        <v>67</v>
      </c>
      <c r="E194" s="40">
        <v>3</v>
      </c>
      <c r="F194" s="40">
        <v>2</v>
      </c>
      <c r="G194" s="107">
        <v>926.9</v>
      </c>
      <c r="H194" s="107">
        <v>576.79999999999995</v>
      </c>
      <c r="I194" s="107">
        <v>65</v>
      </c>
      <c r="J194" s="107">
        <v>0</v>
      </c>
      <c r="K194" s="107">
        <v>0</v>
      </c>
      <c r="L194" s="107">
        <v>462.3</v>
      </c>
      <c r="M194" s="107">
        <f t="shared" si="55"/>
        <v>1256531.4000000001</v>
      </c>
      <c r="N194" s="92">
        <v>0</v>
      </c>
      <c r="O194" s="36">
        <v>0</v>
      </c>
      <c r="P194" s="92">
        <v>0</v>
      </c>
      <c r="Q194" s="36">
        <v>0</v>
      </c>
      <c r="R194" s="36">
        <v>0</v>
      </c>
      <c r="S194" s="36">
        <v>0</v>
      </c>
      <c r="T194" s="36">
        <v>0</v>
      </c>
      <c r="U194" s="36">
        <v>0</v>
      </c>
      <c r="V194" s="36">
        <f t="shared" si="56"/>
        <v>1256531.4000000001</v>
      </c>
    </row>
    <row r="195" spans="1:22" s="29" customFormat="1" x14ac:dyDescent="0.2">
      <c r="A195" s="108" t="s">
        <v>242</v>
      </c>
      <c r="B195" s="39" t="s">
        <v>218</v>
      </c>
      <c r="C195" s="108">
        <v>1970</v>
      </c>
      <c r="D195" s="118" t="s">
        <v>252</v>
      </c>
      <c r="E195" s="40">
        <v>5</v>
      </c>
      <c r="F195" s="40">
        <v>4</v>
      </c>
      <c r="G195" s="107">
        <v>2729.9</v>
      </c>
      <c r="H195" s="107">
        <v>1862.3</v>
      </c>
      <c r="I195" s="107">
        <v>166</v>
      </c>
      <c r="J195" s="107">
        <v>0</v>
      </c>
      <c r="K195" s="107">
        <v>0</v>
      </c>
      <c r="L195" s="107">
        <v>735.6</v>
      </c>
      <c r="M195" s="107">
        <f t="shared" si="55"/>
        <v>1999360.8</v>
      </c>
      <c r="N195" s="92">
        <v>0</v>
      </c>
      <c r="O195" s="36">
        <v>0</v>
      </c>
      <c r="P195" s="92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f t="shared" si="56"/>
        <v>1999360.8</v>
      </c>
    </row>
    <row r="196" spans="1:22" s="29" customFormat="1" x14ac:dyDescent="0.2">
      <c r="A196" s="108" t="s">
        <v>243</v>
      </c>
      <c r="B196" s="39" t="s">
        <v>215</v>
      </c>
      <c r="C196" s="108">
        <v>1960</v>
      </c>
      <c r="D196" s="118" t="s">
        <v>67</v>
      </c>
      <c r="E196" s="40">
        <v>2</v>
      </c>
      <c r="F196" s="40">
        <v>1</v>
      </c>
      <c r="G196" s="107">
        <v>442.2</v>
      </c>
      <c r="H196" s="107">
        <v>283.7</v>
      </c>
      <c r="I196" s="107">
        <v>17</v>
      </c>
      <c r="J196" s="107">
        <v>0</v>
      </c>
      <c r="K196" s="107">
        <v>0</v>
      </c>
      <c r="L196" s="107">
        <v>352.3</v>
      </c>
      <c r="M196" s="107">
        <f t="shared" si="55"/>
        <v>957551.4</v>
      </c>
      <c r="N196" s="92">
        <v>0</v>
      </c>
      <c r="O196" s="36">
        <v>0</v>
      </c>
      <c r="P196" s="92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f t="shared" si="56"/>
        <v>957551.4</v>
      </c>
    </row>
    <row r="197" spans="1:22" s="29" customFormat="1" x14ac:dyDescent="0.2">
      <c r="A197" s="108" t="s">
        <v>244</v>
      </c>
      <c r="B197" s="39" t="s">
        <v>208</v>
      </c>
      <c r="C197" s="108">
        <v>1976</v>
      </c>
      <c r="D197" s="118" t="s">
        <v>67</v>
      </c>
      <c r="E197" s="40">
        <v>5</v>
      </c>
      <c r="F197" s="40">
        <v>4</v>
      </c>
      <c r="G197" s="107">
        <v>2676.4</v>
      </c>
      <c r="H197" s="107">
        <v>1830.2</v>
      </c>
      <c r="I197" s="107">
        <v>170</v>
      </c>
      <c r="J197" s="107">
        <v>0</v>
      </c>
      <c r="K197" s="107">
        <v>0</v>
      </c>
      <c r="L197" s="107">
        <v>850</v>
      </c>
      <c r="M197" s="107">
        <f t="shared" si="55"/>
        <v>2310300</v>
      </c>
      <c r="N197" s="92">
        <v>0</v>
      </c>
      <c r="O197" s="36">
        <v>0</v>
      </c>
      <c r="P197" s="92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f t="shared" si="56"/>
        <v>2310300</v>
      </c>
    </row>
    <row r="198" spans="1:22" s="47" customFormat="1" ht="23.25" customHeight="1" x14ac:dyDescent="0.2">
      <c r="A198" s="108" t="s">
        <v>245</v>
      </c>
      <c r="B198" s="117" t="s">
        <v>144</v>
      </c>
      <c r="C198" s="105">
        <v>1986</v>
      </c>
      <c r="D198" s="118" t="s">
        <v>253</v>
      </c>
      <c r="E198" s="40">
        <v>5</v>
      </c>
      <c r="F198" s="40">
        <v>6</v>
      </c>
      <c r="G198" s="107">
        <v>4551</v>
      </c>
      <c r="H198" s="107">
        <v>2749.9</v>
      </c>
      <c r="I198" s="105">
        <v>249</v>
      </c>
      <c r="J198" s="107">
        <v>888515</v>
      </c>
      <c r="K198" s="107">
        <v>0</v>
      </c>
      <c r="L198" s="107">
        <v>0</v>
      </c>
      <c r="M198" s="107">
        <f t="shared" si="55"/>
        <v>0</v>
      </c>
      <c r="N198" s="105">
        <v>0</v>
      </c>
      <c r="O198" s="107">
        <v>0</v>
      </c>
      <c r="P198" s="105">
        <v>0</v>
      </c>
      <c r="Q198" s="107">
        <v>0</v>
      </c>
      <c r="R198" s="107">
        <v>0</v>
      </c>
      <c r="S198" s="107">
        <v>0</v>
      </c>
      <c r="T198" s="107">
        <v>0</v>
      </c>
      <c r="U198" s="107">
        <v>0</v>
      </c>
      <c r="V198" s="36">
        <f t="shared" si="56"/>
        <v>888515</v>
      </c>
    </row>
    <row r="199" spans="1:22" s="42" customFormat="1" x14ac:dyDescent="0.3">
      <c r="A199" s="145" t="s">
        <v>142</v>
      </c>
      <c r="B199" s="146"/>
      <c r="C199" s="104" t="s">
        <v>10</v>
      </c>
      <c r="D199" s="100" t="s">
        <v>10</v>
      </c>
      <c r="E199" s="26" t="s">
        <v>10</v>
      </c>
      <c r="F199" s="26" t="s">
        <v>10</v>
      </c>
      <c r="G199" s="48">
        <f>SUM(G192:G198)</f>
        <v>16276.9</v>
      </c>
      <c r="H199" s="48">
        <f t="shared" ref="H199:U199" si="57">SUM(H192:H198)</f>
        <v>10258.700000000001</v>
      </c>
      <c r="I199" s="48">
        <f t="shared" si="57"/>
        <v>910</v>
      </c>
      <c r="J199" s="48">
        <f t="shared" si="57"/>
        <v>888515</v>
      </c>
      <c r="K199" s="48">
        <f t="shared" si="57"/>
        <v>0</v>
      </c>
      <c r="L199" s="48">
        <f t="shared" si="57"/>
        <v>2853.2</v>
      </c>
      <c r="M199" s="48">
        <f t="shared" si="57"/>
        <v>7754997.6000000006</v>
      </c>
      <c r="N199" s="48">
        <f t="shared" si="57"/>
        <v>2</v>
      </c>
      <c r="O199" s="48">
        <f t="shared" si="57"/>
        <v>4087946</v>
      </c>
      <c r="P199" s="48">
        <f t="shared" si="57"/>
        <v>0</v>
      </c>
      <c r="Q199" s="48">
        <f t="shared" si="57"/>
        <v>0</v>
      </c>
      <c r="R199" s="48">
        <f t="shared" si="57"/>
        <v>0</v>
      </c>
      <c r="S199" s="48">
        <f t="shared" si="57"/>
        <v>0</v>
      </c>
      <c r="T199" s="48">
        <f t="shared" si="57"/>
        <v>0</v>
      </c>
      <c r="U199" s="48">
        <f t="shared" si="57"/>
        <v>0</v>
      </c>
      <c r="V199" s="67">
        <f t="shared" ref="V199" si="58">U199+S199+Q199+O199+M199+K199+J199</f>
        <v>12731458.600000001</v>
      </c>
    </row>
    <row r="200" spans="1:22" s="72" customFormat="1" ht="18.75" customHeight="1" x14ac:dyDescent="0.2">
      <c r="A200" s="154" t="s">
        <v>139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6"/>
    </row>
    <row r="201" spans="1:22" s="72" customFormat="1" x14ac:dyDescent="0.3">
      <c r="A201" s="30" t="s">
        <v>246</v>
      </c>
      <c r="B201" s="95" t="s">
        <v>220</v>
      </c>
      <c r="C201" s="105">
        <v>1964</v>
      </c>
      <c r="D201" s="39" t="s">
        <v>67</v>
      </c>
      <c r="E201" s="96">
        <v>4</v>
      </c>
      <c r="F201" s="96">
        <v>4</v>
      </c>
      <c r="G201" s="45">
        <v>2583</v>
      </c>
      <c r="H201" s="45">
        <v>1674.7</v>
      </c>
      <c r="I201" s="96">
        <v>183</v>
      </c>
      <c r="J201" s="45">
        <v>454380</v>
      </c>
      <c r="K201" s="45">
        <v>0</v>
      </c>
      <c r="L201" s="45">
        <v>840</v>
      </c>
      <c r="M201" s="98">
        <f t="shared" ref="M201" si="59">L201*2718</f>
        <v>2283120</v>
      </c>
      <c r="N201" s="44">
        <v>0</v>
      </c>
      <c r="O201" s="45">
        <v>0</v>
      </c>
      <c r="P201" s="44">
        <v>0</v>
      </c>
      <c r="Q201" s="45">
        <v>0</v>
      </c>
      <c r="R201" s="45">
        <v>1740</v>
      </c>
      <c r="S201" s="45">
        <v>2398850</v>
      </c>
      <c r="T201" s="45">
        <v>160</v>
      </c>
      <c r="U201" s="45">
        <f>T201*4079</f>
        <v>652640</v>
      </c>
      <c r="V201" s="36">
        <f>U201+S201+Q201+O201+M201+K201+J201</f>
        <v>5788990</v>
      </c>
    </row>
    <row r="202" spans="1:22" s="20" customFormat="1" x14ac:dyDescent="0.3">
      <c r="A202" s="30" t="s">
        <v>247</v>
      </c>
      <c r="B202" s="95" t="s">
        <v>219</v>
      </c>
      <c r="C202" s="105">
        <v>1975</v>
      </c>
      <c r="D202" s="39" t="s">
        <v>67</v>
      </c>
      <c r="E202" s="96">
        <v>4</v>
      </c>
      <c r="F202" s="96">
        <v>2</v>
      </c>
      <c r="G202" s="45">
        <v>1770.4</v>
      </c>
      <c r="H202" s="45">
        <v>1139</v>
      </c>
      <c r="I202" s="96">
        <v>93</v>
      </c>
      <c r="J202" s="45">
        <v>0</v>
      </c>
      <c r="K202" s="45">
        <v>0</v>
      </c>
      <c r="L202" s="45">
        <v>0</v>
      </c>
      <c r="M202" s="45">
        <v>0</v>
      </c>
      <c r="N202" s="44">
        <v>0</v>
      </c>
      <c r="O202" s="45">
        <v>0</v>
      </c>
      <c r="P202" s="44">
        <v>0</v>
      </c>
      <c r="Q202" s="45">
        <v>0</v>
      </c>
      <c r="R202" s="45">
        <v>1275</v>
      </c>
      <c r="S202" s="45">
        <v>1530650</v>
      </c>
      <c r="T202" s="45">
        <v>0</v>
      </c>
      <c r="U202" s="45">
        <v>0</v>
      </c>
      <c r="V202" s="36">
        <f t="shared" ref="V202" si="60">U202+S202+Q202+O202+M202+K202+J202</f>
        <v>1530650</v>
      </c>
    </row>
    <row r="203" spans="1:22" s="72" customFormat="1" x14ac:dyDescent="0.2">
      <c r="A203" s="161" t="s">
        <v>49</v>
      </c>
      <c r="B203" s="161"/>
      <c r="C203" s="26" t="s">
        <v>10</v>
      </c>
      <c r="D203" s="120" t="s">
        <v>10</v>
      </c>
      <c r="E203" s="26" t="s">
        <v>10</v>
      </c>
      <c r="F203" s="26" t="s">
        <v>10</v>
      </c>
      <c r="G203" s="70">
        <f>SUM(G201:G202)</f>
        <v>4353.3999999999996</v>
      </c>
      <c r="H203" s="70">
        <f t="shared" ref="H203:U203" si="61">SUM(H201:H202)</f>
        <v>2813.7</v>
      </c>
      <c r="I203" s="70">
        <f t="shared" si="61"/>
        <v>276</v>
      </c>
      <c r="J203" s="70">
        <f t="shared" si="61"/>
        <v>454380</v>
      </c>
      <c r="K203" s="70">
        <f t="shared" si="61"/>
        <v>0</v>
      </c>
      <c r="L203" s="70">
        <f t="shared" si="61"/>
        <v>840</v>
      </c>
      <c r="M203" s="70">
        <f t="shared" si="61"/>
        <v>2283120</v>
      </c>
      <c r="N203" s="70">
        <f t="shared" si="61"/>
        <v>0</v>
      </c>
      <c r="O203" s="70">
        <f t="shared" si="61"/>
        <v>0</v>
      </c>
      <c r="P203" s="70">
        <f t="shared" si="61"/>
        <v>0</v>
      </c>
      <c r="Q203" s="70">
        <f t="shared" si="61"/>
        <v>0</v>
      </c>
      <c r="R203" s="70">
        <f t="shared" si="61"/>
        <v>3015</v>
      </c>
      <c r="S203" s="70">
        <f t="shared" si="61"/>
        <v>3929500</v>
      </c>
      <c r="T203" s="70">
        <f t="shared" si="61"/>
        <v>160</v>
      </c>
      <c r="U203" s="70">
        <f t="shared" si="61"/>
        <v>652640</v>
      </c>
      <c r="V203" s="67">
        <f>U203+S203+Q203+O203+M203+K203+J203</f>
        <v>7319640</v>
      </c>
    </row>
    <row r="204" spans="1:22" s="72" customFormat="1" x14ac:dyDescent="0.2">
      <c r="A204" s="157" t="s">
        <v>43</v>
      </c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9"/>
    </row>
    <row r="205" spans="1:22" s="72" customFormat="1" x14ac:dyDescent="0.2">
      <c r="A205" s="66" t="s">
        <v>248</v>
      </c>
      <c r="B205" s="22" t="s">
        <v>177</v>
      </c>
      <c r="C205" s="18">
        <v>1870</v>
      </c>
      <c r="D205" s="39" t="s">
        <v>67</v>
      </c>
      <c r="E205" s="18">
        <v>2</v>
      </c>
      <c r="F205" s="18">
        <v>1</v>
      </c>
      <c r="G205" s="35">
        <v>341.7</v>
      </c>
      <c r="H205" s="35">
        <v>294.89999999999998</v>
      </c>
      <c r="I205" s="46">
        <v>23</v>
      </c>
      <c r="J205" s="35">
        <v>84180</v>
      </c>
      <c r="K205" s="35">
        <v>124496</v>
      </c>
      <c r="L205" s="35">
        <v>257</v>
      </c>
      <c r="M205" s="98">
        <f t="shared" ref="M205:M207" si="62">L205*2718</f>
        <v>698526</v>
      </c>
      <c r="N205" s="46">
        <v>0</v>
      </c>
      <c r="O205" s="35">
        <v>0</v>
      </c>
      <c r="P205" s="46">
        <v>0</v>
      </c>
      <c r="Q205" s="35">
        <v>0</v>
      </c>
      <c r="R205" s="35">
        <v>353</v>
      </c>
      <c r="S205" s="35">
        <f>R205*705</f>
        <v>248865</v>
      </c>
      <c r="T205" s="35">
        <v>0</v>
      </c>
      <c r="U205" s="35">
        <v>0</v>
      </c>
      <c r="V205" s="36">
        <f>U205+S205+Q205+O205+M205+K205+J205</f>
        <v>1156067</v>
      </c>
    </row>
    <row r="206" spans="1:22" s="85" customFormat="1" x14ac:dyDescent="0.3">
      <c r="A206" s="66" t="s">
        <v>254</v>
      </c>
      <c r="B206" s="22" t="s">
        <v>176</v>
      </c>
      <c r="C206" s="44">
        <v>1965</v>
      </c>
      <c r="D206" s="39" t="s">
        <v>67</v>
      </c>
      <c r="E206" s="18">
        <v>2</v>
      </c>
      <c r="F206" s="18">
        <v>2</v>
      </c>
      <c r="G206" s="45">
        <v>452.7</v>
      </c>
      <c r="H206" s="45">
        <v>406</v>
      </c>
      <c r="I206" s="18">
        <v>26</v>
      </c>
      <c r="J206" s="45">
        <v>71780</v>
      </c>
      <c r="K206" s="45">
        <v>124496</v>
      </c>
      <c r="L206" s="45">
        <v>346</v>
      </c>
      <c r="M206" s="98">
        <f t="shared" si="62"/>
        <v>940428</v>
      </c>
      <c r="N206" s="44">
        <v>0</v>
      </c>
      <c r="O206" s="45">
        <v>0</v>
      </c>
      <c r="P206" s="44">
        <v>0</v>
      </c>
      <c r="Q206" s="45">
        <v>0</v>
      </c>
      <c r="R206" s="45">
        <v>480</v>
      </c>
      <c r="S206" s="35">
        <f>R206*705</f>
        <v>338400</v>
      </c>
      <c r="T206" s="45">
        <v>0</v>
      </c>
      <c r="U206" s="45">
        <v>0</v>
      </c>
      <c r="V206" s="36">
        <f>U206+S206+Q206+O206+M206+K206+J206</f>
        <v>1475104</v>
      </c>
    </row>
    <row r="207" spans="1:22" s="85" customFormat="1" ht="37.5" x14ac:dyDescent="0.2">
      <c r="A207" s="66" t="s">
        <v>255</v>
      </c>
      <c r="B207" s="22" t="s">
        <v>47</v>
      </c>
      <c r="C207" s="105">
        <v>1977</v>
      </c>
      <c r="D207" s="39" t="s">
        <v>67</v>
      </c>
      <c r="E207" s="105">
        <v>2</v>
      </c>
      <c r="F207" s="105">
        <v>2</v>
      </c>
      <c r="G207" s="107">
        <v>413.3</v>
      </c>
      <c r="H207" s="107">
        <v>228.7</v>
      </c>
      <c r="I207" s="105">
        <v>24</v>
      </c>
      <c r="J207" s="107">
        <v>72703.600000000006</v>
      </c>
      <c r="K207" s="107">
        <v>124496</v>
      </c>
      <c r="L207" s="107">
        <v>349</v>
      </c>
      <c r="M207" s="107">
        <f t="shared" si="62"/>
        <v>948582</v>
      </c>
      <c r="N207" s="105">
        <v>0</v>
      </c>
      <c r="O207" s="107">
        <v>0</v>
      </c>
      <c r="P207" s="105">
        <v>0</v>
      </c>
      <c r="Q207" s="107">
        <v>0</v>
      </c>
      <c r="R207" s="107">
        <v>392</v>
      </c>
      <c r="S207" s="107">
        <f>R207*705</f>
        <v>276360</v>
      </c>
      <c r="T207" s="107">
        <v>0</v>
      </c>
      <c r="U207" s="107">
        <v>0</v>
      </c>
      <c r="V207" s="36">
        <f>U207+S207+Q207+O207+M207+K207+J207</f>
        <v>1422141.6</v>
      </c>
    </row>
    <row r="208" spans="1:22" s="87" customFormat="1" x14ac:dyDescent="0.3">
      <c r="A208" s="151" t="s">
        <v>44</v>
      </c>
      <c r="B208" s="162"/>
      <c r="C208" s="104" t="s">
        <v>45</v>
      </c>
      <c r="D208" s="100" t="s">
        <v>45</v>
      </c>
      <c r="E208" s="26" t="s">
        <v>45</v>
      </c>
      <c r="F208" s="26" t="s">
        <v>45</v>
      </c>
      <c r="G208" s="27">
        <f>SUM(G205:G207)</f>
        <v>1207.7</v>
      </c>
      <c r="H208" s="27">
        <f t="shared" ref="H208:U208" si="63">SUM(H205:H207)</f>
        <v>929.59999999999991</v>
      </c>
      <c r="I208" s="25">
        <f t="shared" si="63"/>
        <v>73</v>
      </c>
      <c r="J208" s="27">
        <f t="shared" si="63"/>
        <v>228663.6</v>
      </c>
      <c r="K208" s="27">
        <f t="shared" si="63"/>
        <v>373488</v>
      </c>
      <c r="L208" s="27">
        <f t="shared" si="63"/>
        <v>952</v>
      </c>
      <c r="M208" s="27">
        <f t="shared" si="63"/>
        <v>2587536</v>
      </c>
      <c r="N208" s="25">
        <f t="shared" si="63"/>
        <v>0</v>
      </c>
      <c r="O208" s="27">
        <f t="shared" si="63"/>
        <v>0</v>
      </c>
      <c r="P208" s="25">
        <f t="shared" si="63"/>
        <v>0</v>
      </c>
      <c r="Q208" s="27">
        <f t="shared" si="63"/>
        <v>0</v>
      </c>
      <c r="R208" s="27">
        <f t="shared" si="63"/>
        <v>1225</v>
      </c>
      <c r="S208" s="27">
        <f t="shared" si="63"/>
        <v>863625</v>
      </c>
      <c r="T208" s="27">
        <f t="shared" si="63"/>
        <v>0</v>
      </c>
      <c r="U208" s="27">
        <f t="shared" si="63"/>
        <v>0</v>
      </c>
      <c r="V208" s="67">
        <f>U208+S208+Q208+O208+M208+K208+J208</f>
        <v>4053312.6</v>
      </c>
    </row>
    <row r="209" spans="1:22" s="15" customFormat="1" x14ac:dyDescent="0.2">
      <c r="A209" s="147" t="s">
        <v>34</v>
      </c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</row>
    <row r="210" spans="1:22" s="15" customFormat="1" x14ac:dyDescent="0.2">
      <c r="A210" s="66" t="s">
        <v>249</v>
      </c>
      <c r="B210" s="22" t="s">
        <v>50</v>
      </c>
      <c r="C210" s="46">
        <v>1962</v>
      </c>
      <c r="D210" s="39" t="s">
        <v>171</v>
      </c>
      <c r="E210" s="18">
        <v>3</v>
      </c>
      <c r="F210" s="18">
        <v>2</v>
      </c>
      <c r="G210" s="35">
        <v>915</v>
      </c>
      <c r="H210" s="35">
        <v>632</v>
      </c>
      <c r="I210" s="46">
        <v>34</v>
      </c>
      <c r="J210" s="73">
        <v>0</v>
      </c>
      <c r="K210" s="35">
        <v>0</v>
      </c>
      <c r="L210" s="35">
        <v>505</v>
      </c>
      <c r="M210" s="98">
        <f t="shared" ref="M210" si="64">L210*2718</f>
        <v>1372590</v>
      </c>
      <c r="N210" s="46">
        <v>0</v>
      </c>
      <c r="O210" s="35">
        <v>0</v>
      </c>
      <c r="P210" s="46">
        <v>0</v>
      </c>
      <c r="Q210" s="35">
        <v>0</v>
      </c>
      <c r="R210" s="35">
        <v>785</v>
      </c>
      <c r="S210" s="35">
        <f>R210*705</f>
        <v>553425</v>
      </c>
      <c r="T210" s="35">
        <v>0</v>
      </c>
      <c r="U210" s="35">
        <v>0</v>
      </c>
      <c r="V210" s="36">
        <f>U210+S210+Q210+O210+M210+K210+J210</f>
        <v>1926015</v>
      </c>
    </row>
    <row r="211" spans="1:22" s="72" customFormat="1" x14ac:dyDescent="0.2">
      <c r="A211" s="153" t="s">
        <v>35</v>
      </c>
      <c r="B211" s="153"/>
      <c r="C211" s="26" t="s">
        <v>10</v>
      </c>
      <c r="D211" s="120" t="s">
        <v>10</v>
      </c>
      <c r="E211" s="26" t="s">
        <v>10</v>
      </c>
      <c r="F211" s="26" t="s">
        <v>10</v>
      </c>
      <c r="G211" s="70">
        <f>G210</f>
        <v>915</v>
      </c>
      <c r="H211" s="70">
        <f t="shared" ref="H211:U211" si="65">H210</f>
        <v>632</v>
      </c>
      <c r="I211" s="71">
        <f t="shared" si="65"/>
        <v>34</v>
      </c>
      <c r="J211" s="70">
        <f t="shared" si="65"/>
        <v>0</v>
      </c>
      <c r="K211" s="70">
        <f t="shared" si="65"/>
        <v>0</v>
      </c>
      <c r="L211" s="70">
        <f t="shared" si="65"/>
        <v>505</v>
      </c>
      <c r="M211" s="70">
        <f t="shared" si="65"/>
        <v>1372590</v>
      </c>
      <c r="N211" s="71">
        <f t="shared" si="65"/>
        <v>0</v>
      </c>
      <c r="O211" s="70">
        <f t="shared" si="65"/>
        <v>0</v>
      </c>
      <c r="P211" s="71">
        <f t="shared" si="65"/>
        <v>0</v>
      </c>
      <c r="Q211" s="70">
        <f t="shared" si="65"/>
        <v>0</v>
      </c>
      <c r="R211" s="70">
        <f t="shared" si="65"/>
        <v>785</v>
      </c>
      <c r="S211" s="70">
        <f t="shared" si="65"/>
        <v>553425</v>
      </c>
      <c r="T211" s="70">
        <f t="shared" si="65"/>
        <v>0</v>
      </c>
      <c r="U211" s="70">
        <f t="shared" si="65"/>
        <v>0</v>
      </c>
      <c r="V211" s="67">
        <f>U211+S211+Q211+O211+M211+K211+J211</f>
        <v>1926015</v>
      </c>
    </row>
    <row r="212" spans="1:22" s="72" customFormat="1" ht="18.75" customHeight="1" x14ac:dyDescent="0.2">
      <c r="A212" s="154" t="s">
        <v>108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6"/>
    </row>
    <row r="213" spans="1:22" s="72" customFormat="1" x14ac:dyDescent="0.2">
      <c r="A213" s="101">
        <v>55</v>
      </c>
      <c r="B213" s="89" t="s">
        <v>205</v>
      </c>
      <c r="C213" s="96">
        <v>1965</v>
      </c>
      <c r="D213" s="39" t="s">
        <v>171</v>
      </c>
      <c r="E213" s="96">
        <v>2</v>
      </c>
      <c r="F213" s="96">
        <v>1</v>
      </c>
      <c r="G213" s="97">
        <v>271.10000000000002</v>
      </c>
      <c r="H213" s="77">
        <v>226</v>
      </c>
      <c r="I213" s="96">
        <v>10</v>
      </c>
      <c r="J213" s="98">
        <v>0</v>
      </c>
      <c r="K213" s="98">
        <v>0</v>
      </c>
      <c r="L213" s="98">
        <v>200</v>
      </c>
      <c r="M213" s="98">
        <f t="shared" ref="M213:M216" si="66">L213*2718</f>
        <v>543600</v>
      </c>
      <c r="N213" s="46">
        <v>0</v>
      </c>
      <c r="O213" s="35">
        <v>0</v>
      </c>
      <c r="P213" s="46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6">
        <f>U213+S213+Q213+O213+M213+K213+J213</f>
        <v>543600</v>
      </c>
    </row>
    <row r="214" spans="1:22" s="72" customFormat="1" x14ac:dyDescent="0.2">
      <c r="A214" s="101">
        <v>56</v>
      </c>
      <c r="B214" s="89" t="s">
        <v>168</v>
      </c>
      <c r="C214" s="96">
        <v>1961</v>
      </c>
      <c r="D214" s="39" t="s">
        <v>171</v>
      </c>
      <c r="E214" s="96">
        <v>2</v>
      </c>
      <c r="F214" s="96">
        <v>1</v>
      </c>
      <c r="G214" s="97">
        <v>173.3</v>
      </c>
      <c r="H214" s="77">
        <v>110.4</v>
      </c>
      <c r="I214" s="96">
        <v>15</v>
      </c>
      <c r="J214" s="98">
        <v>0</v>
      </c>
      <c r="K214" s="98">
        <v>0</v>
      </c>
      <c r="L214" s="111">
        <v>343</v>
      </c>
      <c r="M214" s="98">
        <f t="shared" si="66"/>
        <v>932274</v>
      </c>
      <c r="N214" s="46">
        <v>0</v>
      </c>
      <c r="O214" s="35">
        <v>0</v>
      </c>
      <c r="P214" s="46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6">
        <f>U214+S214+Q214+O214+M214+K214+J214</f>
        <v>932274</v>
      </c>
    </row>
    <row r="215" spans="1:22" s="72" customFormat="1" x14ac:dyDescent="0.2">
      <c r="A215" s="66" t="s">
        <v>256</v>
      </c>
      <c r="B215" s="89" t="s">
        <v>174</v>
      </c>
      <c r="C215" s="96">
        <v>1962</v>
      </c>
      <c r="D215" s="39" t="s">
        <v>67</v>
      </c>
      <c r="E215" s="96">
        <v>2</v>
      </c>
      <c r="F215" s="96">
        <v>2</v>
      </c>
      <c r="G215" s="97">
        <v>348.5</v>
      </c>
      <c r="H215" s="93">
        <v>227.6</v>
      </c>
      <c r="I215" s="96">
        <v>18</v>
      </c>
      <c r="J215" s="36">
        <v>0</v>
      </c>
      <c r="K215" s="36">
        <v>0</v>
      </c>
      <c r="L215" s="98">
        <v>331</v>
      </c>
      <c r="M215" s="98">
        <f t="shared" si="66"/>
        <v>899658</v>
      </c>
      <c r="N215" s="92">
        <v>0</v>
      </c>
      <c r="O215" s="36">
        <v>0</v>
      </c>
      <c r="P215" s="92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f>U215+S215+Q215+O215+M215+K215+J215</f>
        <v>899658</v>
      </c>
    </row>
    <row r="216" spans="1:22" s="72" customFormat="1" x14ac:dyDescent="0.2">
      <c r="A216" s="66" t="s">
        <v>257</v>
      </c>
      <c r="B216" s="89" t="s">
        <v>175</v>
      </c>
      <c r="C216" s="96">
        <v>1965</v>
      </c>
      <c r="D216" s="39" t="s">
        <v>171</v>
      </c>
      <c r="E216" s="96">
        <v>2</v>
      </c>
      <c r="F216" s="96">
        <v>1</v>
      </c>
      <c r="G216" s="97">
        <v>315.2</v>
      </c>
      <c r="H216" s="93">
        <v>209</v>
      </c>
      <c r="I216" s="96">
        <v>17</v>
      </c>
      <c r="J216" s="36">
        <v>0</v>
      </c>
      <c r="K216" s="36">
        <v>0</v>
      </c>
      <c r="L216" s="98">
        <v>212</v>
      </c>
      <c r="M216" s="98">
        <f t="shared" si="66"/>
        <v>576216</v>
      </c>
      <c r="N216" s="92">
        <v>0</v>
      </c>
      <c r="O216" s="36">
        <v>0</v>
      </c>
      <c r="P216" s="92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f>U216+S216+Q216+O216+M216+K216+J216</f>
        <v>576216</v>
      </c>
    </row>
    <row r="217" spans="1:22" s="72" customFormat="1" x14ac:dyDescent="0.2">
      <c r="A217" s="151" t="s">
        <v>138</v>
      </c>
      <c r="B217" s="162"/>
      <c r="C217" s="26" t="s">
        <v>45</v>
      </c>
      <c r="D217" s="120" t="s">
        <v>45</v>
      </c>
      <c r="E217" s="26" t="s">
        <v>45</v>
      </c>
      <c r="F217" s="26" t="s">
        <v>45</v>
      </c>
      <c r="G217" s="70">
        <f>SUM(G213:G216)</f>
        <v>1108.1000000000001</v>
      </c>
      <c r="H217" s="70">
        <f t="shared" ref="H217:U217" si="67">SUM(H213:H216)</f>
        <v>773</v>
      </c>
      <c r="I217" s="70">
        <f t="shared" si="67"/>
        <v>60</v>
      </c>
      <c r="J217" s="70">
        <f t="shared" si="67"/>
        <v>0</v>
      </c>
      <c r="K217" s="70">
        <f t="shared" si="67"/>
        <v>0</v>
      </c>
      <c r="L217" s="70">
        <f t="shared" si="67"/>
        <v>1086</v>
      </c>
      <c r="M217" s="70">
        <f t="shared" si="67"/>
        <v>2951748</v>
      </c>
      <c r="N217" s="70">
        <f t="shared" si="67"/>
        <v>0</v>
      </c>
      <c r="O217" s="70">
        <f t="shared" si="67"/>
        <v>0</v>
      </c>
      <c r="P217" s="70">
        <f t="shared" si="67"/>
        <v>0</v>
      </c>
      <c r="Q217" s="70">
        <f t="shared" si="67"/>
        <v>0</v>
      </c>
      <c r="R217" s="70">
        <f t="shared" si="67"/>
        <v>0</v>
      </c>
      <c r="S217" s="70">
        <f t="shared" si="67"/>
        <v>0</v>
      </c>
      <c r="T217" s="70">
        <f t="shared" si="67"/>
        <v>0</v>
      </c>
      <c r="U217" s="70">
        <f t="shared" si="67"/>
        <v>0</v>
      </c>
      <c r="V217" s="67">
        <f>U217+S217+Q217+O217+M217+K217+J217</f>
        <v>2951748</v>
      </c>
    </row>
    <row r="218" spans="1:22" s="87" customFormat="1" x14ac:dyDescent="0.3">
      <c r="A218" s="147" t="s">
        <v>110</v>
      </c>
      <c r="B218" s="147"/>
      <c r="C218" s="86"/>
      <c r="D218" s="122"/>
      <c r="E218" s="26"/>
      <c r="F218" s="26"/>
      <c r="G218" s="123">
        <f t="shared" ref="G218:V218" si="68">G217+G211+G208+G203+G199+G190+G184+G180+G172+G169+G164</f>
        <v>147300.4</v>
      </c>
      <c r="H218" s="123">
        <f t="shared" si="68"/>
        <v>113192.81000000003</v>
      </c>
      <c r="I218" s="123">
        <f t="shared" si="68"/>
        <v>6013</v>
      </c>
      <c r="J218" s="123">
        <f t="shared" si="68"/>
        <v>5922503.6999999993</v>
      </c>
      <c r="K218" s="123">
        <f t="shared" si="68"/>
        <v>1735623</v>
      </c>
      <c r="L218" s="123">
        <f t="shared" si="68"/>
        <v>21943.129999999997</v>
      </c>
      <c r="M218" s="123">
        <f t="shared" si="68"/>
        <v>44222798.400000006</v>
      </c>
      <c r="N218" s="123">
        <f t="shared" si="68"/>
        <v>40</v>
      </c>
      <c r="O218" s="123">
        <f t="shared" si="68"/>
        <v>81758920</v>
      </c>
      <c r="P218" s="123">
        <f t="shared" si="68"/>
        <v>0</v>
      </c>
      <c r="Q218" s="123">
        <f t="shared" si="68"/>
        <v>0</v>
      </c>
      <c r="R218" s="123">
        <f t="shared" si="68"/>
        <v>20578.099999999999</v>
      </c>
      <c r="S218" s="123">
        <f t="shared" si="68"/>
        <v>17903396</v>
      </c>
      <c r="T218" s="123">
        <f t="shared" si="68"/>
        <v>456.4</v>
      </c>
      <c r="U218" s="123">
        <f t="shared" si="68"/>
        <v>2303293</v>
      </c>
      <c r="V218" s="123">
        <f t="shared" si="68"/>
        <v>153846534.10000002</v>
      </c>
    </row>
  </sheetData>
  <mergeCells count="92">
    <mergeCell ref="A204:V204"/>
    <mergeCell ref="A212:V212"/>
    <mergeCell ref="A217:B217"/>
    <mergeCell ref="A218:B218"/>
    <mergeCell ref="A208:B208"/>
    <mergeCell ref="A209:V209"/>
    <mergeCell ref="A211:B211"/>
    <mergeCell ref="A190:B190"/>
    <mergeCell ref="A191:V191"/>
    <mergeCell ref="A199:B199"/>
    <mergeCell ref="A203:B203"/>
    <mergeCell ref="A200:V200"/>
    <mergeCell ref="A173:V173"/>
    <mergeCell ref="A180:B180"/>
    <mergeCell ref="A184:B184"/>
    <mergeCell ref="A181:V181"/>
    <mergeCell ref="A185:V185"/>
    <mergeCell ref="A138:V138"/>
    <mergeCell ref="A164:B164"/>
    <mergeCell ref="A169:B169"/>
    <mergeCell ref="A172:B172"/>
    <mergeCell ref="A165:V165"/>
    <mergeCell ref="A170:V170"/>
    <mergeCell ref="A136:B136"/>
    <mergeCell ref="A137:V137"/>
    <mergeCell ref="A127:B127"/>
    <mergeCell ref="A131:B131"/>
    <mergeCell ref="A132:V132"/>
    <mergeCell ref="A119:V119"/>
    <mergeCell ref="A124:B124"/>
    <mergeCell ref="A114:V114"/>
    <mergeCell ref="A118:B118"/>
    <mergeCell ref="A135:B135"/>
    <mergeCell ref="A125:V125"/>
    <mergeCell ref="A128:V128"/>
    <mergeCell ref="A85:V85"/>
    <mergeCell ref="A86:V86"/>
    <mergeCell ref="A107:B107"/>
    <mergeCell ref="A108:V108"/>
    <mergeCell ref="A113:B113"/>
    <mergeCell ref="A79:B79"/>
    <mergeCell ref="A83:B83"/>
    <mergeCell ref="A84:B84"/>
    <mergeCell ref="A77:V77"/>
    <mergeCell ref="A80:V80"/>
    <mergeCell ref="A69:B69"/>
    <mergeCell ref="A73:B73"/>
    <mergeCell ref="A76:B76"/>
    <mergeCell ref="A70:V70"/>
    <mergeCell ref="A74:V74"/>
    <mergeCell ref="A63:B63"/>
    <mergeCell ref="A64:V64"/>
    <mergeCell ref="A66:B66"/>
    <mergeCell ref="A60:V60"/>
    <mergeCell ref="A67:V67"/>
    <mergeCell ref="A47:B47"/>
    <mergeCell ref="A48:V48"/>
    <mergeCell ref="A53:B53"/>
    <mergeCell ref="A54:V54"/>
    <mergeCell ref="A59:B59"/>
    <mergeCell ref="A17:B17"/>
    <mergeCell ref="A18:V18"/>
    <mergeCell ref="A19:V19"/>
    <mergeCell ref="A43:B43"/>
    <mergeCell ref="A44:V44"/>
    <mergeCell ref="L13:M13"/>
    <mergeCell ref="N13:O13"/>
    <mergeCell ref="P13:Q13"/>
    <mergeCell ref="R13:S13"/>
    <mergeCell ref="T13:U13"/>
    <mergeCell ref="S10:U10"/>
    <mergeCell ref="A11:V11"/>
    <mergeCell ref="A12:A15"/>
    <mergeCell ref="B12:B15"/>
    <mergeCell ref="C12:C14"/>
    <mergeCell ref="D12:D15"/>
    <mergeCell ref="E12:E15"/>
    <mergeCell ref="F12:F15"/>
    <mergeCell ref="G12:H12"/>
    <mergeCell ref="I12:I14"/>
    <mergeCell ref="J12:U12"/>
    <mergeCell ref="V12:V14"/>
    <mergeCell ref="G13:G15"/>
    <mergeCell ref="H13:H15"/>
    <mergeCell ref="J13:J14"/>
    <mergeCell ref="K13:K14"/>
    <mergeCell ref="A8:U8"/>
    <mergeCell ref="P2:U2"/>
    <mergeCell ref="P3:U3"/>
    <mergeCell ref="P4:U4"/>
    <mergeCell ref="P5:U5"/>
    <mergeCell ref="A7:U7"/>
  </mergeCells>
  <phoneticPr fontId="0" type="noConversion"/>
  <printOptions horizontalCentered="1" verticalCentered="1"/>
  <pageMargins left="0" right="0" top="0.39370078740157483" bottom="0.19685039370078741" header="0.19685039370078741" footer="0.51181102362204722"/>
  <pageSetup paperSize="9" scale="33" fitToHeight="6" orientation="landscape" r:id="rId1"/>
  <headerFooter differentOddEven="1" differentFirst="1" scaleWithDoc="0">
    <oddHeader>&amp;C3</oddHeader>
    <oddFooter xml:space="preserve">&amp;R
</oddFoot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Тимур Дзагоев</cp:lastModifiedBy>
  <cp:lastPrinted>2018-10-31T06:12:09Z</cp:lastPrinted>
  <dcterms:created xsi:type="dcterms:W3CDTF">2013-06-13T05:56:57Z</dcterms:created>
  <dcterms:modified xsi:type="dcterms:W3CDTF">2018-11-07T13:19:33Z</dcterms:modified>
</cp:coreProperties>
</file>